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mab\dfs\home\joj\Mina dokument\503_Tariffer\001_Effekttariffer\Räknesnurror inför effekttariff\"/>
    </mc:Choice>
  </mc:AlternateContent>
  <bookViews>
    <workbookView xWindow="0" yWindow="0" windowWidth="19180" windowHeight="2950"/>
  </bookViews>
  <sheets>
    <sheet name="Prismodell 2023-0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M14" i="1"/>
  <c r="E14" i="1"/>
  <c r="D14" i="1"/>
  <c r="C14" i="1"/>
  <c r="C22" i="1" l="1"/>
  <c r="N21" i="1"/>
  <c r="N23" i="1" s="1"/>
  <c r="M21" i="1"/>
  <c r="M23" i="1" s="1"/>
  <c r="L21" i="1"/>
  <c r="L23" i="1" s="1"/>
  <c r="K21" i="1"/>
  <c r="K23" i="1" s="1"/>
  <c r="J21" i="1"/>
  <c r="J23" i="1" s="1"/>
  <c r="I21" i="1"/>
  <c r="I23" i="1" s="1"/>
  <c r="H21" i="1"/>
  <c r="H23" i="1" s="1"/>
  <c r="G21" i="1"/>
  <c r="G23" i="1" s="1"/>
  <c r="F21" i="1"/>
  <c r="F23" i="1" s="1"/>
  <c r="E21" i="1"/>
  <c r="E23" i="1" s="1"/>
  <c r="D21" i="1"/>
  <c r="D23" i="1" s="1"/>
  <c r="C21" i="1"/>
  <c r="C23" i="1" s="1"/>
  <c r="N18" i="1"/>
  <c r="M18" i="1"/>
  <c r="L18" i="1"/>
  <c r="K18" i="1"/>
  <c r="J18" i="1"/>
  <c r="I18" i="1"/>
  <c r="H18" i="1"/>
  <c r="G18" i="1"/>
  <c r="F18" i="1"/>
  <c r="E18" i="1"/>
  <c r="D18" i="1"/>
  <c r="C18" i="1"/>
  <c r="C11" i="1"/>
  <c r="D17" i="1"/>
  <c r="E17" i="1"/>
  <c r="F17" i="1"/>
  <c r="G17" i="1"/>
  <c r="H17" i="1"/>
  <c r="I17" i="1"/>
  <c r="J17" i="1"/>
  <c r="K17" i="1"/>
  <c r="L17" i="1"/>
  <c r="M17" i="1"/>
  <c r="N17" i="1"/>
  <c r="C17" i="1"/>
  <c r="D13" i="1"/>
  <c r="E13" i="1"/>
  <c r="F13" i="1"/>
  <c r="G13" i="1"/>
  <c r="H13" i="1"/>
  <c r="I13" i="1"/>
  <c r="J13" i="1"/>
  <c r="K13" i="1"/>
  <c r="L13" i="1"/>
  <c r="M13" i="1"/>
  <c r="N13" i="1"/>
  <c r="C13" i="1"/>
  <c r="M12" i="1"/>
  <c r="D12" i="1"/>
  <c r="E12" i="1"/>
  <c r="F12" i="1"/>
  <c r="G12" i="1"/>
  <c r="H12" i="1"/>
  <c r="I12" i="1"/>
  <c r="J12" i="1"/>
  <c r="K12" i="1"/>
  <c r="L12" i="1"/>
  <c r="N12" i="1"/>
  <c r="C12" i="1"/>
  <c r="N11" i="1"/>
  <c r="M11" i="1"/>
  <c r="L11" i="1"/>
  <c r="K11" i="1"/>
  <c r="J11" i="1"/>
  <c r="I11" i="1"/>
  <c r="H11" i="1"/>
  <c r="G11" i="1"/>
  <c r="F11" i="1"/>
  <c r="E11" i="1"/>
  <c r="D11" i="1"/>
  <c r="N22" i="1"/>
  <c r="M22" i="1"/>
  <c r="L22" i="1"/>
  <c r="K22" i="1"/>
  <c r="J22" i="1"/>
  <c r="I22" i="1"/>
  <c r="H22" i="1"/>
  <c r="G22" i="1"/>
  <c r="F22" i="1"/>
  <c r="E22" i="1"/>
  <c r="D22" i="1"/>
  <c r="O22" i="1"/>
  <c r="O9" i="1"/>
  <c r="O7" i="1"/>
  <c r="O6" i="1"/>
  <c r="O5" i="1"/>
  <c r="O23" i="1" l="1"/>
  <c r="O18" i="1"/>
  <c r="O12" i="1"/>
  <c r="F15" i="1"/>
  <c r="F25" i="1" s="1"/>
  <c r="D15" i="1"/>
  <c r="D25" i="1" s="1"/>
  <c r="E15" i="1"/>
  <c r="E25" i="1" s="1"/>
  <c r="O17" i="1"/>
  <c r="O14" i="1"/>
  <c r="O13" i="1"/>
  <c r="O21" i="1"/>
  <c r="C15" i="1"/>
  <c r="C25" i="1" s="1"/>
  <c r="G15" i="1" l="1"/>
  <c r="G25" i="1" s="1"/>
  <c r="H15" i="1"/>
  <c r="H25" i="1" s="1"/>
  <c r="I15" i="1" l="1"/>
  <c r="I25" i="1" s="1"/>
  <c r="J15" i="1" l="1"/>
  <c r="J25" i="1" s="1"/>
  <c r="K15" i="1" l="1"/>
  <c r="K25" i="1" s="1"/>
  <c r="L15" i="1" l="1"/>
  <c r="L25" i="1" s="1"/>
  <c r="M15" i="1" l="1"/>
  <c r="M25" i="1" s="1"/>
  <c r="N15" i="1" l="1"/>
  <c r="N25" i="1" s="1"/>
  <c r="O25" i="1" s="1"/>
  <c r="O11" i="1"/>
  <c r="O15" i="1" s="1"/>
</calcChain>
</file>

<file path=xl/sharedStrings.xml><?xml version="1.0" encoding="utf-8"?>
<sst xmlns="http://schemas.openxmlformats.org/spreadsheetml/2006/main" count="47" uniqueCount="34">
  <si>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</si>
  <si>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</si>
  <si>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</si>
  <si>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</si>
  <si>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</si>
  <si>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</si>
  <si>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</si>
  <si>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</si>
  <si>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</si>
  <si>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</si>
  <si>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</si>
  <si>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</si>
  <si>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</si>
  <si>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Antal dagar</t>
  </si>
  <si>
    <t>Använd Energi (kWh)</t>
  </si>
  <si>
    <t>Rörligt pris Elhandel (kr/kWh)</t>
  </si>
  <si>
    <t>Elnät</t>
  </si>
  <si>
    <t xml:space="preserve"> - Fast nätavgift (kr/år)</t>
  </si>
  <si>
    <t xml:space="preserve"> - Rörlig nätavgift (kr/kWh)</t>
  </si>
  <si>
    <t xml:space="preserve"> - Effektavgift året runt (kr/kW och månad)</t>
  </si>
  <si>
    <t>-</t>
  </si>
  <si>
    <r>
      <t xml:space="preserve">Summa Elnät </t>
    </r>
    <r>
      <rPr>
        <sz val="12"/>
        <color theme="1"/>
        <rFont val="Calibri"/>
        <family val="2"/>
        <scheme val="minor"/>
      </rPr>
      <t>(exkl. Elskatt &amp; mynd.avg.)</t>
    </r>
  </si>
  <si>
    <t xml:space="preserve"> - Elskatt, tas ut via elhandlaren (kr/kWh)</t>
  </si>
  <si>
    <t xml:space="preserve"> - Myndighetsavgifter</t>
  </si>
  <si>
    <t>Elhandel</t>
  </si>
  <si>
    <t xml:space="preserve"> - Fastpris (kr/år)</t>
  </si>
  <si>
    <t xml:space="preserve"> - Rörligt pris (kr/kWh)</t>
  </si>
  <si>
    <t>Summa Elhandel</t>
  </si>
  <si>
    <t>Totalt (Elnät &amp; Elhandel)</t>
  </si>
  <si>
    <t>(månadsavstämning av effekt gäller from 2023-08-01)</t>
  </si>
  <si>
    <t xml:space="preserve"> - Effektavgift höglast nov-mars (kr/kW och mån)</t>
  </si>
  <si>
    <t>Använd Effekt året runt</t>
  </si>
  <si>
    <t>Använd Effekt höglast nov-mars</t>
  </si>
  <si>
    <t>Räknesnurra för Lågspänning, Effektkunder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</si>
</sst>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/>
    <xf numFmtId="3" fontId="3" fillId="3" borderId="5" xfId="0" applyNumberFormat="1" applyFont="1" applyFill="1" applyBorder="1"/>
    <xf numFmtId="3" fontId="4" fillId="3" borderId="6" xfId="0" applyNumberFormat="1" applyFont="1" applyFill="1" applyBorder="1"/>
    <xf numFmtId="3" fontId="4" fillId="3" borderId="7" xfId="0" applyNumberFormat="1" applyFont="1" applyFill="1" applyBorder="1"/>
    <xf numFmtId="3" fontId="4" fillId="3" borderId="3" xfId="0" applyNumberFormat="1" applyFont="1" applyFill="1" applyBorder="1"/>
    <xf numFmtId="0" fontId="3" fillId="3" borderId="8" xfId="0" applyFont="1" applyFill="1" applyBorder="1"/>
    <xf numFmtId="3" fontId="3" fillId="3" borderId="9" xfId="0" applyNumberFormat="1" applyFont="1" applyFill="1" applyBorder="1"/>
    <xf numFmtId="3" fontId="4" fillId="4" borderId="10" xfId="0" applyNumberFormat="1" applyFont="1" applyFill="1" applyBorder="1"/>
    <xf numFmtId="3" fontId="4" fillId="3" borderId="11" xfId="0" applyNumberFormat="1" applyFont="1" applyFill="1" applyBorder="1"/>
    <xf numFmtId="3" fontId="4" fillId="4" borderId="12" xfId="0" applyNumberFormat="1" applyFont="1" applyFill="1" applyBorder="1"/>
    <xf numFmtId="0" fontId="3" fillId="3" borderId="13" xfId="0" applyFont="1" applyFill="1" applyBorder="1"/>
    <xf numFmtId="3" fontId="3" fillId="3" borderId="14" xfId="0" applyNumberFormat="1" applyFont="1" applyFill="1" applyBorder="1"/>
    <xf numFmtId="164" fontId="4" fillId="4" borderId="15" xfId="0" applyNumberFormat="1" applyFont="1" applyFill="1" applyBorder="1"/>
    <xf numFmtId="3" fontId="4" fillId="3" borderId="16" xfId="0" applyNumberFormat="1" applyFont="1" applyFill="1" applyBorder="1"/>
    <xf numFmtId="0" fontId="5" fillId="5" borderId="17" xfId="0" applyFont="1" applyFill="1" applyBorder="1"/>
    <xf numFmtId="3" fontId="4" fillId="5" borderId="18" xfId="0" applyNumberFormat="1" applyFont="1" applyFill="1" applyBorder="1"/>
    <xf numFmtId="3" fontId="4" fillId="5" borderId="16" xfId="0" applyNumberFormat="1" applyFont="1" applyFill="1" applyBorder="1"/>
    <xf numFmtId="0" fontId="4" fillId="3" borderId="19" xfId="0" applyFont="1" applyFill="1" applyBorder="1"/>
    <xf numFmtId="3" fontId="4" fillId="3" borderId="5" xfId="0" applyNumberFormat="1" applyFont="1" applyFill="1" applyBorder="1"/>
    <xf numFmtId="3" fontId="4" fillId="3" borderId="20" xfId="0" applyNumberFormat="1" applyFont="1" applyFill="1" applyBorder="1"/>
    <xf numFmtId="165" fontId="4" fillId="3" borderId="9" xfId="0" applyNumberFormat="1" applyFont="1" applyFill="1" applyBorder="1"/>
    <xf numFmtId="3" fontId="4" fillId="3" borderId="21" xfId="0" applyNumberFormat="1" applyFont="1" applyFill="1" applyBorder="1"/>
    <xf numFmtId="4" fontId="4" fillId="3" borderId="9" xfId="0" applyNumberFormat="1" applyFont="1" applyFill="1" applyBorder="1"/>
    <xf numFmtId="3" fontId="4" fillId="3" borderId="21" xfId="0" applyNumberFormat="1" applyFont="1" applyFill="1" applyBorder="1" applyAlignment="1">
      <alignment horizontal="center"/>
    </xf>
    <xf numFmtId="0" fontId="5" fillId="2" borderId="22" xfId="0" applyFont="1" applyFill="1" applyBorder="1"/>
    <xf numFmtId="3" fontId="4" fillId="2" borderId="23" xfId="0" applyNumberFormat="1" applyFont="1" applyFill="1" applyBorder="1"/>
    <xf numFmtId="3" fontId="5" fillId="2" borderId="23" xfId="0" applyNumberFormat="1" applyFont="1" applyFill="1" applyBorder="1"/>
    <xf numFmtId="3" fontId="5" fillId="2" borderId="24" xfId="0" applyNumberFormat="1" applyFont="1" applyFill="1" applyBorder="1"/>
    <xf numFmtId="3" fontId="4" fillId="3" borderId="9" xfId="0" applyNumberFormat="1" applyFont="1" applyFill="1" applyBorder="1"/>
    <xf numFmtId="3" fontId="4" fillId="3" borderId="25" xfId="0" applyNumberFormat="1" applyFont="1" applyFill="1" applyBorder="1"/>
    <xf numFmtId="3" fontId="4" fillId="3" borderId="0" xfId="0" applyNumberFormat="1" applyFont="1" applyFill="1" applyBorder="1"/>
    <xf numFmtId="3" fontId="4" fillId="3" borderId="26" xfId="0" applyNumberFormat="1" applyFont="1" applyFill="1" applyBorder="1"/>
    <xf numFmtId="164" fontId="4" fillId="3" borderId="9" xfId="0" applyNumberFormat="1" applyFont="1" applyFill="1" applyBorder="1"/>
    <xf numFmtId="3" fontId="4" fillId="3" borderId="14" xfId="0" applyNumberFormat="1" applyFont="1" applyFill="1" applyBorder="1"/>
    <xf numFmtId="3" fontId="4" fillId="3" borderId="27" xfId="0" applyNumberFormat="1" applyFont="1" applyFill="1" applyBorder="1"/>
    <xf numFmtId="3" fontId="4" fillId="3" borderId="28" xfId="0" applyNumberFormat="1" applyFont="1" applyFill="1" applyBorder="1"/>
    <xf numFmtId="0" fontId="5" fillId="5" borderId="22" xfId="0" applyFont="1" applyFill="1" applyBorder="1"/>
    <xf numFmtId="3" fontId="4" fillId="5" borderId="23" xfId="0" applyNumberFormat="1" applyFont="1" applyFill="1" applyBorder="1"/>
    <xf numFmtId="3" fontId="4" fillId="5" borderId="24" xfId="0" applyNumberFormat="1" applyFont="1" applyFill="1" applyBorder="1"/>
    <xf numFmtId="3" fontId="4" fillId="4" borderId="9" xfId="0" applyNumberFormat="1" applyFont="1" applyFill="1" applyBorder="1"/>
    <xf numFmtId="164" fontId="4" fillId="3" borderId="21" xfId="0" applyNumberFormat="1" applyFont="1" applyFill="1" applyBorder="1"/>
    <xf numFmtId="0" fontId="5" fillId="2" borderId="29" xfId="0" applyFont="1" applyFill="1" applyBorder="1"/>
    <xf numFmtId="3" fontId="5" fillId="2" borderId="30" xfId="0" applyNumberFormat="1" applyFont="1" applyFill="1" applyBorder="1"/>
    <xf numFmtId="3" fontId="5" fillId="2" borderId="31" xfId="0" applyNumberFormat="1" applyFont="1" applyFill="1" applyBorder="1"/>
    <xf numFmtId="0" fontId="0" fillId="3" borderId="19" xfId="0" applyFill="1" applyBorder="1"/>
    <xf numFmtId="3" fontId="0" fillId="3" borderId="0" xfId="0" applyNumberFormat="1" applyFill="1" applyBorder="1"/>
    <xf numFmtId="3" fontId="0" fillId="3" borderId="11" xfId="0" applyNumberFormat="1" applyFill="1" applyBorder="1"/>
    <xf numFmtId="0" fontId="4" fillId="0" borderId="0" xfId="0" applyFont="1"/>
    <xf numFmtId="49" fontId="4" fillId="4" borderId="1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topLeftCell="A9" workbookViewId="0">
      <selection activeCell="B19" sqref="B19"/>
    </sheetView>
  </sheetViews>
  <sheetFormatPr defaultRowHeight="14.5" x14ac:dyDescent="0.35"/>
  <cols>
    <col min="1" max="1" width="43.90625" customWidth="1"/>
    <col min="2" max="2" width="7.90625" bestFit="1" customWidth="1"/>
    <col min="3" max="14" width="10.6328125" customWidth="1"/>
    <col min="15" max="15" width="11.7265625" customWidth="1"/>
  </cols>
  <sheetData>
    <row r="1" spans="1:15" ht="21" x14ac:dyDescent="0.5">
      <c r="A1" s="1" t="s">
        <v>33</v>
      </c>
    </row>
    <row r="2" spans="1:15" x14ac:dyDescent="0.35">
      <c r="A2" t="s">
        <v>29</v>
      </c>
    </row>
    <row r="3" spans="1:15" ht="15" thickBot="1" x14ac:dyDescent="0.4"/>
    <row r="4" spans="1:15" ht="19" thickBot="1" x14ac:dyDescent="0.5">
      <c r="A4" s="2">
        <v>2023</v>
      </c>
      <c r="B4" s="3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15.5" x14ac:dyDescent="0.35">
      <c r="A5" s="5" t="s">
        <v>13</v>
      </c>
      <c r="B5" s="6">
        <v>365</v>
      </c>
      <c r="C5" s="7">
        <v>31</v>
      </c>
      <c r="D5" s="8">
        <v>28</v>
      </c>
      <c r="E5" s="8">
        <v>31</v>
      </c>
      <c r="F5" s="8">
        <v>30</v>
      </c>
      <c r="G5" s="8">
        <v>31</v>
      </c>
      <c r="H5" s="8">
        <v>30</v>
      </c>
      <c r="I5" s="8">
        <v>31</v>
      </c>
      <c r="J5" s="8">
        <v>31</v>
      </c>
      <c r="K5" s="8">
        <v>30</v>
      </c>
      <c r="L5" s="8">
        <v>31</v>
      </c>
      <c r="M5" s="8">
        <v>30</v>
      </c>
      <c r="N5" s="8">
        <v>31</v>
      </c>
      <c r="O5" s="9">
        <f>SUM(C5:N5)</f>
        <v>365</v>
      </c>
    </row>
    <row r="6" spans="1:15" ht="15.5" x14ac:dyDescent="0.35">
      <c r="A6" s="10" t="s">
        <v>14</v>
      </c>
      <c r="B6" s="11"/>
      <c r="C6" s="12">
        <v>91097</v>
      </c>
      <c r="D6" s="12">
        <v>93813</v>
      </c>
      <c r="E6" s="12">
        <v>87306</v>
      </c>
      <c r="F6" s="12">
        <v>100888</v>
      </c>
      <c r="G6" s="12">
        <v>90406</v>
      </c>
      <c r="H6" s="12">
        <v>91698</v>
      </c>
      <c r="I6" s="12">
        <v>84671</v>
      </c>
      <c r="J6" s="12">
        <v>53498</v>
      </c>
      <c r="K6" s="12">
        <v>84375</v>
      </c>
      <c r="L6" s="12">
        <v>92137</v>
      </c>
      <c r="M6" s="12">
        <v>100171</v>
      </c>
      <c r="N6" s="12">
        <v>85887</v>
      </c>
      <c r="O6" s="13">
        <f t="shared" ref="O6:O14" si="0">SUM(C6:N6)</f>
        <v>1055947</v>
      </c>
    </row>
    <row r="7" spans="1:15" ht="15.5" x14ac:dyDescent="0.35">
      <c r="A7" s="10" t="s">
        <v>31</v>
      </c>
      <c r="B7" s="11"/>
      <c r="C7" s="14">
        <v>260</v>
      </c>
      <c r="D7" s="14">
        <v>276</v>
      </c>
      <c r="E7" s="14">
        <v>256</v>
      </c>
      <c r="F7" s="14">
        <v>262</v>
      </c>
      <c r="G7" s="14">
        <v>244</v>
      </c>
      <c r="H7" s="14">
        <v>243</v>
      </c>
      <c r="I7" s="14">
        <v>242</v>
      </c>
      <c r="J7" s="14">
        <v>232</v>
      </c>
      <c r="K7" s="14">
        <v>236</v>
      </c>
      <c r="L7" s="14">
        <v>226</v>
      </c>
      <c r="M7" s="14">
        <v>248</v>
      </c>
      <c r="N7" s="14">
        <v>251</v>
      </c>
      <c r="O7" s="13">
        <f t="shared" si="0"/>
        <v>2976</v>
      </c>
    </row>
    <row r="8" spans="1:15" ht="15.5" x14ac:dyDescent="0.35">
      <c r="A8" s="10" t="s">
        <v>32</v>
      </c>
      <c r="B8" s="11"/>
      <c r="C8" s="14">
        <v>260</v>
      </c>
      <c r="D8" s="14">
        <v>276</v>
      </c>
      <c r="E8" s="14">
        <v>256</v>
      </c>
      <c r="F8" s="53" t="s">
        <v>20</v>
      </c>
      <c r="G8" s="53" t="s">
        <v>20</v>
      </c>
      <c r="H8" s="53" t="s">
        <v>20</v>
      </c>
      <c r="I8" s="53" t="s">
        <v>20</v>
      </c>
      <c r="J8" s="53" t="s">
        <v>20</v>
      </c>
      <c r="K8" s="53" t="s">
        <v>20</v>
      </c>
      <c r="L8" s="53" t="s">
        <v>20</v>
      </c>
      <c r="M8" s="14">
        <v>248</v>
      </c>
      <c r="N8" s="14">
        <v>251</v>
      </c>
      <c r="O8" s="13"/>
    </row>
    <row r="9" spans="1:15" ht="16" thickBot="1" x14ac:dyDescent="0.4">
      <c r="A9" s="15" t="s">
        <v>15</v>
      </c>
      <c r="B9" s="16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f t="shared" si="0"/>
        <v>0</v>
      </c>
    </row>
    <row r="10" spans="1:15" ht="16" thickBot="1" x14ac:dyDescent="0.4">
      <c r="A10" s="19" t="s">
        <v>16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5" ht="15.5" x14ac:dyDescent="0.35">
      <c r="A11" s="22" t="s">
        <v>17</v>
      </c>
      <c r="B11" s="23">
        <v>13602</v>
      </c>
      <c r="C11" s="24">
        <f>$C$5/$B$5*$B$11</f>
        <v>1155.2383561643835</v>
      </c>
      <c r="D11" s="24">
        <f>$D$5/$B$5*$B$11</f>
        <v>1043.4410958904109</v>
      </c>
      <c r="E11" s="24">
        <f>$E$5/$B$5*$B$11</f>
        <v>1155.2383561643835</v>
      </c>
      <c r="F11" s="24">
        <f>$F$5/$B$5*$B$11</f>
        <v>1117.972602739726</v>
      </c>
      <c r="G11" s="24">
        <f>$G$5/$B$5*$B$11</f>
        <v>1155.2383561643835</v>
      </c>
      <c r="H11" s="24">
        <f>$H$5/$B$5*$B$11</f>
        <v>1117.972602739726</v>
      </c>
      <c r="I11" s="24">
        <f>$I$5/$B$5*$B$11</f>
        <v>1155.2383561643835</v>
      </c>
      <c r="J11" s="24">
        <f>$J$5/$B$5*$B$11</f>
        <v>1155.2383561643835</v>
      </c>
      <c r="K11" s="24">
        <f>$K$5/$B$5*$B$11</f>
        <v>1117.972602739726</v>
      </c>
      <c r="L11" s="24">
        <f>$L$5/$B$5*$B$11</f>
        <v>1155.2383561643835</v>
      </c>
      <c r="M11" s="24">
        <f>$M$5/$B$5*$B$11</f>
        <v>1117.972602739726</v>
      </c>
      <c r="N11" s="24">
        <f>$N$5/$B$5*$B$11</f>
        <v>1155.2383561643835</v>
      </c>
      <c r="O11" s="13">
        <f t="shared" si="0"/>
        <v>13602.000000000002</v>
      </c>
    </row>
    <row r="12" spans="1:15" ht="15.5" x14ac:dyDescent="0.35">
      <c r="A12" s="22" t="s">
        <v>18</v>
      </c>
      <c r="B12" s="25">
        <v>0.14399999999999999</v>
      </c>
      <c r="C12" s="26">
        <f>$B$12*C6</f>
        <v>13117.967999999999</v>
      </c>
      <c r="D12" s="26">
        <f t="shared" ref="D12:N12" si="1">$B$12*D6</f>
        <v>13509.071999999998</v>
      </c>
      <c r="E12" s="26">
        <f t="shared" si="1"/>
        <v>12572.063999999998</v>
      </c>
      <c r="F12" s="26">
        <f t="shared" si="1"/>
        <v>14527.871999999999</v>
      </c>
      <c r="G12" s="26">
        <f t="shared" si="1"/>
        <v>13018.463999999998</v>
      </c>
      <c r="H12" s="26">
        <f t="shared" si="1"/>
        <v>13204.511999999999</v>
      </c>
      <c r="I12" s="26">
        <f t="shared" si="1"/>
        <v>12192.624</v>
      </c>
      <c r="J12" s="26">
        <f t="shared" si="1"/>
        <v>7703.7119999999995</v>
      </c>
      <c r="K12" s="26">
        <f t="shared" si="1"/>
        <v>12149.999999999998</v>
      </c>
      <c r="L12" s="26">
        <f t="shared" si="1"/>
        <v>13267.727999999999</v>
      </c>
      <c r="M12" s="26">
        <f>$B$12*M6</f>
        <v>14424.624</v>
      </c>
      <c r="N12" s="26">
        <f t="shared" si="1"/>
        <v>12367.727999999999</v>
      </c>
      <c r="O12" s="13">
        <f t="shared" si="0"/>
        <v>152056.36799999999</v>
      </c>
    </row>
    <row r="13" spans="1:15" ht="15.5" x14ac:dyDescent="0.35">
      <c r="A13" s="22" t="s">
        <v>19</v>
      </c>
      <c r="B13" s="27">
        <v>39.200000000000003</v>
      </c>
      <c r="C13" s="26">
        <f>$B$13*C7</f>
        <v>10192</v>
      </c>
      <c r="D13" s="26">
        <f t="shared" ref="D13:N13" si="2">$B$13*D7</f>
        <v>10819.2</v>
      </c>
      <c r="E13" s="26">
        <f t="shared" si="2"/>
        <v>10035.200000000001</v>
      </c>
      <c r="F13" s="26">
        <f t="shared" si="2"/>
        <v>10270.400000000001</v>
      </c>
      <c r="G13" s="26">
        <f t="shared" si="2"/>
        <v>9564.8000000000011</v>
      </c>
      <c r="H13" s="26">
        <f t="shared" si="2"/>
        <v>9525.6</v>
      </c>
      <c r="I13" s="26">
        <f t="shared" si="2"/>
        <v>9486.4000000000015</v>
      </c>
      <c r="J13" s="26">
        <f t="shared" si="2"/>
        <v>9094.4000000000015</v>
      </c>
      <c r="K13" s="26">
        <f t="shared" si="2"/>
        <v>9251.2000000000007</v>
      </c>
      <c r="L13" s="26">
        <f t="shared" si="2"/>
        <v>8859.2000000000007</v>
      </c>
      <c r="M13" s="26">
        <f t="shared" si="2"/>
        <v>9721.6</v>
      </c>
      <c r="N13" s="26">
        <f t="shared" si="2"/>
        <v>9839.2000000000007</v>
      </c>
      <c r="O13" s="13">
        <f t="shared" si="0"/>
        <v>116659.2</v>
      </c>
    </row>
    <row r="14" spans="1:15" ht="16" thickBot="1" x14ac:dyDescent="0.4">
      <c r="A14" s="22" t="s">
        <v>30</v>
      </c>
      <c r="B14" s="27">
        <v>66.7</v>
      </c>
      <c r="C14" s="26">
        <f>$B$14*C8</f>
        <v>17342</v>
      </c>
      <c r="D14" s="26">
        <f>$B$14*D8</f>
        <v>18409.2</v>
      </c>
      <c r="E14" s="26">
        <f>$B$14*E8</f>
        <v>17075.2</v>
      </c>
      <c r="F14" s="28" t="s">
        <v>20</v>
      </c>
      <c r="G14" s="28" t="s">
        <v>20</v>
      </c>
      <c r="H14" s="28" t="s">
        <v>20</v>
      </c>
      <c r="I14" s="28" t="s">
        <v>20</v>
      </c>
      <c r="J14" s="28" t="s">
        <v>20</v>
      </c>
      <c r="K14" s="28" t="s">
        <v>20</v>
      </c>
      <c r="L14" s="28" t="s">
        <v>20</v>
      </c>
      <c r="M14" s="26">
        <f>$B$14*M8</f>
        <v>16541.600000000002</v>
      </c>
      <c r="N14" s="26">
        <f>$B$14*N8</f>
        <v>16741.7</v>
      </c>
      <c r="O14" s="13">
        <f t="shared" si="0"/>
        <v>86109.7</v>
      </c>
    </row>
    <row r="15" spans="1:15" ht="16" thickBot="1" x14ac:dyDescent="0.4">
      <c r="A15" s="29" t="s">
        <v>21</v>
      </c>
      <c r="B15" s="30"/>
      <c r="C15" s="31">
        <f t="shared" ref="C15:O15" si="3">SUM(C11:C14)</f>
        <v>41807.206356164381</v>
      </c>
      <c r="D15" s="31">
        <f t="shared" si="3"/>
        <v>43780.913095890413</v>
      </c>
      <c r="E15" s="31">
        <f t="shared" si="3"/>
        <v>40837.702356164387</v>
      </c>
      <c r="F15" s="31">
        <f t="shared" si="3"/>
        <v>25916.244602739727</v>
      </c>
      <c r="G15" s="31">
        <f t="shared" si="3"/>
        <v>23738.502356164383</v>
      </c>
      <c r="H15" s="31">
        <f t="shared" si="3"/>
        <v>23848.084602739727</v>
      </c>
      <c r="I15" s="31">
        <f t="shared" si="3"/>
        <v>22834.262356164385</v>
      </c>
      <c r="J15" s="31">
        <f t="shared" si="3"/>
        <v>17953.350356164385</v>
      </c>
      <c r="K15" s="31">
        <f t="shared" si="3"/>
        <v>22519.172602739724</v>
      </c>
      <c r="L15" s="31">
        <f>SUM(L11:L14)</f>
        <v>23282.166356164384</v>
      </c>
      <c r="M15" s="31">
        <f t="shared" si="3"/>
        <v>41805.796602739734</v>
      </c>
      <c r="N15" s="31">
        <f t="shared" si="3"/>
        <v>40103.866356164384</v>
      </c>
      <c r="O15" s="32">
        <f t="shared" si="3"/>
        <v>368427.26799999998</v>
      </c>
    </row>
    <row r="16" spans="1:15" ht="15.5" x14ac:dyDescent="0.35">
      <c r="A16" s="22"/>
      <c r="B16" s="33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6"/>
      <c r="O16" s="13"/>
    </row>
    <row r="17" spans="1:15" ht="15.5" x14ac:dyDescent="0.35">
      <c r="A17" s="22" t="s">
        <v>22</v>
      </c>
      <c r="B17" s="37">
        <v>0.39200000000000002</v>
      </c>
      <c r="C17" s="26">
        <f>$B$17*C6</f>
        <v>35710.024000000005</v>
      </c>
      <c r="D17" s="26">
        <f t="shared" ref="D17:N17" si="4">$B$17*D6</f>
        <v>36774.696000000004</v>
      </c>
      <c r="E17" s="26">
        <f t="shared" si="4"/>
        <v>34223.952000000005</v>
      </c>
      <c r="F17" s="26">
        <f t="shared" si="4"/>
        <v>39548.096000000005</v>
      </c>
      <c r="G17" s="26">
        <f t="shared" si="4"/>
        <v>35439.152000000002</v>
      </c>
      <c r="H17" s="26">
        <f t="shared" si="4"/>
        <v>35945.616000000002</v>
      </c>
      <c r="I17" s="26">
        <f t="shared" si="4"/>
        <v>33191.031999999999</v>
      </c>
      <c r="J17" s="26">
        <f t="shared" si="4"/>
        <v>20971.216</v>
      </c>
      <c r="K17" s="26">
        <f t="shared" si="4"/>
        <v>33075</v>
      </c>
      <c r="L17" s="26">
        <f t="shared" si="4"/>
        <v>36117.703999999998</v>
      </c>
      <c r="M17" s="26">
        <f t="shared" si="4"/>
        <v>39267.031999999999</v>
      </c>
      <c r="N17" s="26">
        <f t="shared" si="4"/>
        <v>33667.703999999998</v>
      </c>
      <c r="O17" s="13">
        <f>SUM(C17:N17)</f>
        <v>413931.22400000005</v>
      </c>
    </row>
    <row r="18" spans="1:15" ht="15.5" x14ac:dyDescent="0.35">
      <c r="A18" s="22" t="s">
        <v>23</v>
      </c>
      <c r="B18" s="33">
        <v>54.65</v>
      </c>
      <c r="C18" s="24">
        <f>$C$5/$B$5*$B$18</f>
        <v>4.6415068493150686</v>
      </c>
      <c r="D18" s="24">
        <f>$D$5/$B$5*$B$18</f>
        <v>4.1923287671232874</v>
      </c>
      <c r="E18" s="24">
        <f>$E$5/$B$5*$B$18</f>
        <v>4.6415068493150686</v>
      </c>
      <c r="F18" s="24">
        <f>$F$5/$B$5*$B$18</f>
        <v>4.4917808219178079</v>
      </c>
      <c r="G18" s="24">
        <f>$G$5/$B$5*$B$18</f>
        <v>4.6415068493150686</v>
      </c>
      <c r="H18" s="24">
        <f>$H$5/$B$5*$B$18</f>
        <v>4.4917808219178079</v>
      </c>
      <c r="I18" s="24">
        <f>$I$5/$B$5*$B$18</f>
        <v>4.6415068493150686</v>
      </c>
      <c r="J18" s="24">
        <f>$J$5/$B$5*$B$18</f>
        <v>4.6415068493150686</v>
      </c>
      <c r="K18" s="24">
        <f>$K$5/$B$5*$B$18</f>
        <v>4.4917808219178079</v>
      </c>
      <c r="L18" s="24">
        <f>$L$5/$B$5*$B$18</f>
        <v>4.6415068493150686</v>
      </c>
      <c r="M18" s="24">
        <f>$M$5/$B$5*$B$18</f>
        <v>4.4917808219178079</v>
      </c>
      <c r="N18" s="24">
        <f>$N$5/$B$5*$B$18</f>
        <v>4.6415068493150686</v>
      </c>
      <c r="O18" s="13">
        <f>SUM(C18:N18)</f>
        <v>54.65</v>
      </c>
    </row>
    <row r="19" spans="1:15" ht="16" thickBot="1" x14ac:dyDescent="0.4">
      <c r="A19" s="22"/>
      <c r="B19" s="38"/>
      <c r="C19" s="39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40"/>
      <c r="O19" s="13"/>
    </row>
    <row r="20" spans="1:15" ht="16" thickBot="1" x14ac:dyDescent="0.4">
      <c r="A20" s="41" t="s">
        <v>24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3"/>
    </row>
    <row r="21" spans="1:15" ht="15.5" x14ac:dyDescent="0.35">
      <c r="A21" s="22" t="s">
        <v>25</v>
      </c>
      <c r="B21" s="44">
        <v>0</v>
      </c>
      <c r="C21" s="24">
        <f>$C$5/$B$5*$B$21</f>
        <v>0</v>
      </c>
      <c r="D21" s="24">
        <f>$D$5/$B$5*$B$21</f>
        <v>0</v>
      </c>
      <c r="E21" s="24">
        <f>$E$5/$B$5*$B$21</f>
        <v>0</v>
      </c>
      <c r="F21" s="24">
        <f>$F$5/$B$5*$B$21</f>
        <v>0</v>
      </c>
      <c r="G21" s="24">
        <f>$G$5/$B$5*$B$21</f>
        <v>0</v>
      </c>
      <c r="H21" s="24">
        <f>$H$5/$B$5*$B$21</f>
        <v>0</v>
      </c>
      <c r="I21" s="24">
        <f>$I$5/$B$5*$B$21</f>
        <v>0</v>
      </c>
      <c r="J21" s="24">
        <f>$J$5/$B$5*$B$21</f>
        <v>0</v>
      </c>
      <c r="K21" s="24">
        <f>$K$5/$B$5*$B$21</f>
        <v>0</v>
      </c>
      <c r="L21" s="24">
        <f>$L$5/$B$5*$B$21</f>
        <v>0</v>
      </c>
      <c r="M21" s="24">
        <f>$M$5/$B$5*$B$21</f>
        <v>0</v>
      </c>
      <c r="N21" s="24">
        <f>$N$5/$B$5*$B$21</f>
        <v>0</v>
      </c>
      <c r="O21" s="13">
        <f>SUM(C21:N21)</f>
        <v>0</v>
      </c>
    </row>
    <row r="22" spans="1:15" ht="15.5" x14ac:dyDescent="0.35">
      <c r="A22" s="22" t="s">
        <v>26</v>
      </c>
      <c r="B22" s="45"/>
      <c r="C22" s="45">
        <f>C9</f>
        <v>0</v>
      </c>
      <c r="D22" s="45">
        <f t="shared" ref="D22:N22" si="5">D9</f>
        <v>0</v>
      </c>
      <c r="E22" s="45">
        <f t="shared" si="5"/>
        <v>0</v>
      </c>
      <c r="F22" s="45">
        <f t="shared" si="5"/>
        <v>0</v>
      </c>
      <c r="G22" s="45">
        <f t="shared" si="5"/>
        <v>0</v>
      </c>
      <c r="H22" s="45">
        <f t="shared" si="5"/>
        <v>0</v>
      </c>
      <c r="I22" s="45">
        <f t="shared" si="5"/>
        <v>0</v>
      </c>
      <c r="J22" s="45">
        <f t="shared" si="5"/>
        <v>0</v>
      </c>
      <c r="K22" s="45">
        <f t="shared" si="5"/>
        <v>0</v>
      </c>
      <c r="L22" s="45">
        <f t="shared" si="5"/>
        <v>0</v>
      </c>
      <c r="M22" s="45">
        <f t="shared" si="5"/>
        <v>0</v>
      </c>
      <c r="N22" s="45">
        <f t="shared" si="5"/>
        <v>0</v>
      </c>
      <c r="O22" s="13">
        <f>SUM(C22:N22)</f>
        <v>0</v>
      </c>
    </row>
    <row r="23" spans="1:15" ht="15.5" x14ac:dyDescent="0.35">
      <c r="A23" s="46" t="s">
        <v>27</v>
      </c>
      <c r="B23" s="47"/>
      <c r="C23" s="47">
        <f t="shared" ref="C23:N23" si="6">SUM(C21+C6*C9)</f>
        <v>0</v>
      </c>
      <c r="D23" s="47">
        <f t="shared" si="6"/>
        <v>0</v>
      </c>
      <c r="E23" s="47">
        <f t="shared" si="6"/>
        <v>0</v>
      </c>
      <c r="F23" s="47">
        <f t="shared" si="6"/>
        <v>0</v>
      </c>
      <c r="G23" s="47">
        <f t="shared" si="6"/>
        <v>0</v>
      </c>
      <c r="H23" s="47">
        <f t="shared" si="6"/>
        <v>0</v>
      </c>
      <c r="I23" s="47">
        <f t="shared" si="6"/>
        <v>0</v>
      </c>
      <c r="J23" s="47">
        <f t="shared" si="6"/>
        <v>0</v>
      </c>
      <c r="K23" s="47">
        <f t="shared" si="6"/>
        <v>0</v>
      </c>
      <c r="L23" s="47">
        <f t="shared" si="6"/>
        <v>0</v>
      </c>
      <c r="M23" s="47">
        <f t="shared" si="6"/>
        <v>0</v>
      </c>
      <c r="N23" s="47">
        <f t="shared" si="6"/>
        <v>0</v>
      </c>
      <c r="O23" s="48">
        <f>SUM(C23:N23)</f>
        <v>0</v>
      </c>
    </row>
    <row r="24" spans="1:15" ht="15" thickBot="1" x14ac:dyDescent="0.4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  <row r="25" spans="1:15" s="52" customFormat="1" ht="16" thickBot="1" x14ac:dyDescent="0.4">
      <c r="A25" s="29" t="s">
        <v>28</v>
      </c>
      <c r="B25" s="30"/>
      <c r="C25" s="31">
        <f>C15+C23</f>
        <v>41807.206356164381</v>
      </c>
      <c r="D25" s="31">
        <f t="shared" ref="D25:N25" si="7">D15+D23</f>
        <v>43780.913095890413</v>
      </c>
      <c r="E25" s="31">
        <f t="shared" si="7"/>
        <v>40837.702356164387</v>
      </c>
      <c r="F25" s="31">
        <f t="shared" si="7"/>
        <v>25916.244602739727</v>
      </c>
      <c r="G25" s="31">
        <f t="shared" si="7"/>
        <v>23738.502356164383</v>
      </c>
      <c r="H25" s="31">
        <f t="shared" si="7"/>
        <v>23848.084602739727</v>
      </c>
      <c r="I25" s="31">
        <f t="shared" si="7"/>
        <v>22834.262356164385</v>
      </c>
      <c r="J25" s="31">
        <f t="shared" si="7"/>
        <v>17953.350356164385</v>
      </c>
      <c r="K25" s="31">
        <f t="shared" si="7"/>
        <v>22519.172602739724</v>
      </c>
      <c r="L25" s="31">
        <f t="shared" si="7"/>
        <v>23282.166356164384</v>
      </c>
      <c r="M25" s="31">
        <f t="shared" si="7"/>
        <v>41805.796602739734</v>
      </c>
      <c r="N25" s="31">
        <f t="shared" si="7"/>
        <v>40103.866356164384</v>
      </c>
      <c r="O25" s="32">
        <f>SUM(C25:N25)</f>
        <v>368427.26799999998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Prismodell 2023-08</vt:lpstr>
    </vt:vector>
  </TitlesOfParts>
  <Company>Karlskoga Energi &amp; Miljö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Johansson</dc:creator>
  <cp:lastModifiedBy>Joakim Johansson</cp:lastModifiedBy>
  <dcterms:created xsi:type="dcterms:W3CDTF">2023-07-10T06:30:35Z</dcterms:created>
  <dcterms:modified xsi:type="dcterms:W3CDTF">2023-09-26T07:46:07Z</dcterms:modified>
</cp:coreProperties>
</file>