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jlp\Desktop\"/>
    </mc:Choice>
  </mc:AlternateContent>
  <bookViews>
    <workbookView xWindow="28680" yWindow="-120" windowWidth="29040" windowHeight="15840"/>
  </bookViews>
  <sheets>
    <sheet name="Användarinstruktion" sheetId="7" r:id="rId1"/>
    <sheet name="Enkel jämförelse" sheetId="10" r:id="rId2"/>
    <sheet name="Jämförelse helår" sheetId="1" r:id="rId3"/>
  </sheets>
  <calcPr calcId="162913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ell_3b48f2a2-b392-40c2-9e29-380e03580856" name="Tabell" connection="Fråga - Tabell"/>
          <x15:modelTable id="Kalender" name="Kalender" connection="Anslutning"/>
        </x15:modelTables>
        <x15:modelRelationships>
          <x15:modelRelationship fromTable="Tabell" fromColumn="Datum" toTable="Kalender" toColumn="Date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4" i="1" l="1"/>
  <c r="B120" i="1"/>
  <c r="B113" i="1"/>
  <c r="B109" i="1"/>
  <c r="B103" i="1"/>
  <c r="B99" i="1"/>
  <c r="B93" i="1"/>
  <c r="B89" i="1"/>
  <c r="B83" i="1"/>
  <c r="B79" i="1"/>
  <c r="B73" i="1"/>
  <c r="B69" i="1"/>
  <c r="B63" i="1"/>
  <c r="B59" i="1"/>
  <c r="B53" i="1"/>
  <c r="B49" i="1"/>
  <c r="B43" i="1"/>
  <c r="B39" i="1"/>
  <c r="B32" i="1"/>
  <c r="B28" i="1"/>
  <c r="B21" i="1"/>
  <c r="B17" i="1"/>
  <c r="B10" i="1"/>
  <c r="B6" i="1"/>
  <c r="K2" i="1" l="1"/>
  <c r="J2" i="1"/>
  <c r="C6" i="1" l="1"/>
  <c r="C89" i="1"/>
  <c r="C28" i="1"/>
  <c r="C79" i="1"/>
  <c r="C17" i="1"/>
  <c r="C69" i="1"/>
  <c r="C120" i="1"/>
  <c r="C59" i="1"/>
  <c r="C109" i="1"/>
  <c r="C49" i="1"/>
  <c r="C99" i="1"/>
  <c r="C39" i="1"/>
  <c r="C10" i="1"/>
  <c r="C32" i="1"/>
  <c r="C83" i="1"/>
  <c r="C21" i="1"/>
  <c r="C73" i="1"/>
  <c r="C124" i="1"/>
  <c r="C63" i="1"/>
  <c r="C113" i="1"/>
  <c r="C53" i="1"/>
  <c r="C103" i="1"/>
  <c r="C43" i="1"/>
  <c r="C93" i="1"/>
  <c r="C5" i="10"/>
  <c r="C10" i="10" s="1"/>
  <c r="D5" i="10"/>
  <c r="C14" i="10" s="1"/>
  <c r="G11" i="10"/>
  <c r="E15" i="10"/>
  <c r="G15" i="10"/>
  <c r="G16" i="10"/>
  <c r="G17" i="10"/>
  <c r="B23" i="10"/>
  <c r="B24" i="10"/>
  <c r="C25" i="10"/>
  <c r="G25" i="10"/>
  <c r="B27" i="10"/>
  <c r="E29" i="10"/>
  <c r="G29" i="10"/>
  <c r="G30" i="10"/>
  <c r="G14" i="10" l="1"/>
  <c r="G18" i="10" s="1"/>
  <c r="C28" i="10"/>
  <c r="G28" i="10" s="1"/>
  <c r="G31" i="10" s="1"/>
  <c r="G10" i="10"/>
  <c r="G12" i="10" s="1"/>
  <c r="C24" i="10"/>
  <c r="G24" i="10" s="1"/>
  <c r="G26" i="10" s="1"/>
  <c r="F127" i="1" l="1"/>
  <c r="F34" i="1"/>
  <c r="E11" i="1"/>
  <c r="E90" i="1"/>
  <c r="F55" i="1"/>
  <c r="E40" i="1"/>
  <c r="E18" i="1"/>
  <c r="F116" i="1"/>
  <c r="E121" i="1"/>
  <c r="F24" i="1"/>
  <c r="E60" i="1"/>
  <c r="F35" i="1"/>
  <c r="F115" i="1"/>
  <c r="F105" i="1"/>
  <c r="E110" i="1"/>
  <c r="F23" i="1"/>
  <c r="E80" i="1"/>
  <c r="E70" i="1"/>
  <c r="F126" i="1"/>
  <c r="F95" i="1"/>
  <c r="E100" i="1"/>
  <c r="F12" i="1"/>
  <c r="F75" i="1"/>
  <c r="F65" i="1"/>
  <c r="F85" i="1"/>
  <c r="E50" i="1"/>
  <c r="E29" i="1"/>
  <c r="F45" i="1"/>
  <c r="G105" i="1" l="1"/>
  <c r="G95" i="1"/>
  <c r="E84" i="1"/>
  <c r="G85" i="1"/>
  <c r="E54" i="1"/>
  <c r="G75" i="1"/>
  <c r="G65" i="1"/>
  <c r="G55" i="1"/>
  <c r="E22" i="1"/>
  <c r="E33" i="1"/>
  <c r="E44" i="1"/>
  <c r="G45" i="1"/>
  <c r="E7" i="1"/>
  <c r="A6" i="1" l="1"/>
  <c r="A17" i="1" s="1"/>
  <c r="A28" i="1" s="1"/>
  <c r="F13" i="1"/>
  <c r="A39" i="1" l="1"/>
  <c r="G127" i="1"/>
  <c r="G126" i="1"/>
  <c r="G124" i="1"/>
  <c r="G120" i="1"/>
  <c r="G116" i="1"/>
  <c r="G115" i="1"/>
  <c r="G113" i="1"/>
  <c r="G109" i="1"/>
  <c r="G103" i="1"/>
  <c r="G99" i="1"/>
  <c r="G93" i="1"/>
  <c r="G89" i="1"/>
  <c r="G83" i="1"/>
  <c r="G79" i="1"/>
  <c r="G63" i="1"/>
  <c r="G59" i="1"/>
  <c r="G53" i="1"/>
  <c r="G49" i="1"/>
  <c r="G43" i="1"/>
  <c r="G39" i="1"/>
  <c r="G35" i="1"/>
  <c r="G34" i="1"/>
  <c r="G32" i="1"/>
  <c r="G28" i="1"/>
  <c r="G24" i="1"/>
  <c r="G23" i="1"/>
  <c r="G21" i="1"/>
  <c r="G17" i="1"/>
  <c r="A49" i="1" l="1"/>
  <c r="A59" i="1" l="1"/>
  <c r="G73" i="1"/>
  <c r="G69" i="1"/>
  <c r="G13" i="1"/>
  <c r="G12" i="1"/>
  <c r="G10" i="1"/>
  <c r="G6" i="1"/>
  <c r="A69" i="1" l="1"/>
  <c r="G7" i="1"/>
  <c r="G8" i="1" s="1"/>
  <c r="A79" i="1" l="1"/>
  <c r="E64" i="1"/>
  <c r="G64" i="1" s="1"/>
  <c r="G66" i="1" s="1"/>
  <c r="G60" i="1"/>
  <c r="G61" i="1" s="1"/>
  <c r="G40" i="1"/>
  <c r="G41" i="1" s="1"/>
  <c r="G44" i="1"/>
  <c r="G46" i="1" s="1"/>
  <c r="G22" i="1"/>
  <c r="G25" i="1" s="1"/>
  <c r="G18" i="1"/>
  <c r="G19" i="1" s="1"/>
  <c r="G54" i="1"/>
  <c r="G56" i="1" s="1"/>
  <c r="G50" i="1"/>
  <c r="G51" i="1" s="1"/>
  <c r="G11" i="1"/>
  <c r="G14" i="1" s="1"/>
  <c r="G29" i="1"/>
  <c r="G30" i="1" s="1"/>
  <c r="G33" i="1"/>
  <c r="G36" i="1" s="1"/>
  <c r="G70" i="1" l="1"/>
  <c r="G71" i="1" s="1"/>
  <c r="E74" i="1"/>
  <c r="G74" i="1" s="1"/>
  <c r="G76" i="1" s="1"/>
  <c r="A89" i="1"/>
  <c r="G80" i="1" l="1"/>
  <c r="G81" i="1" s="1"/>
  <c r="G84" i="1"/>
  <c r="G86" i="1" s="1"/>
  <c r="A99" i="1"/>
  <c r="E94" i="1" l="1"/>
  <c r="G94" i="1" s="1"/>
  <c r="G96" i="1" s="1"/>
  <c r="G90" i="1"/>
  <c r="G91" i="1" s="1"/>
  <c r="A109" i="1"/>
  <c r="A120" i="1" l="1"/>
  <c r="E104" i="1"/>
  <c r="G104" i="1" s="1"/>
  <c r="G106" i="1" s="1"/>
  <c r="G100" i="1"/>
  <c r="G101" i="1" s="1"/>
  <c r="G121" i="1" l="1"/>
  <c r="G122" i="1" s="1"/>
  <c r="E125" i="1"/>
  <c r="G125" i="1" s="1"/>
  <c r="G128" i="1" s="1"/>
  <c r="G110" i="1"/>
  <c r="G111" i="1" s="1"/>
  <c r="E114" i="1"/>
  <c r="G114" i="1" s="1"/>
  <c r="G117" i="1" s="1"/>
  <c r="G3" i="1" s="1"/>
  <c r="G2" i="1" l="1"/>
</calcChain>
</file>

<file path=xl/connections.xml><?xml version="1.0" encoding="utf-8"?>
<connections xmlns="http://schemas.openxmlformats.org/spreadsheetml/2006/main">
  <connection id="1" name="Anslutning" type="104" refreshedVersion="0" background="1">
    <extLst>
      <ext xmlns:x15="http://schemas.microsoft.com/office/spreadsheetml/2010/11/main" uri="{DE250136-89BD-433C-8126-D09CA5730AF9}">
        <x15:connection id="Kalender"/>
      </ext>
    </extLst>
  </connection>
  <connection id="2" name="Fråga - Tabell" description="Anslutning till Tabell-frågan i arbetsboken." type="100" refreshedVersion="6" minRefreshableVersion="5">
    <extLst>
      <ext xmlns:x15="http://schemas.microsoft.com/office/spreadsheetml/2010/11/main" uri="{DE250136-89BD-433C-8126-D09CA5730AF9}">
        <x15:connection id="f23d98fb-16c0-4aca-bc18-b9195b011ca6"/>
      </ext>
    </extLst>
  </connection>
  <connection id="3" keepAlive="1" name="ThisWorkbookDataModel" description="Datamodell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<sst xmlns="http://schemas.openxmlformats.org/spreadsheetml/2006/main" count="1032" uniqueCount="83">
  <si>
    <t>Pris</t>
  </si>
  <si>
    <t>Förbrukning</t>
  </si>
  <si>
    <t>Effekttopp</t>
  </si>
  <si>
    <t>Att betala</t>
  </si>
  <si>
    <t>Rörlig nätavgift</t>
  </si>
  <si>
    <t>/kWh</t>
  </si>
  <si>
    <t>Totalt</t>
  </si>
  <si>
    <t>Fast nätavgift</t>
  </si>
  <si>
    <t>Effektavgift Året runt</t>
  </si>
  <si>
    <t>/kW</t>
  </si>
  <si>
    <t>Effektavgift Höglast</t>
  </si>
  <si>
    <t>Januari</t>
  </si>
  <si>
    <t>Juli</t>
  </si>
  <si>
    <t>Värde</t>
  </si>
  <si>
    <t>Mängdkod</t>
  </si>
  <si>
    <t>kWh</t>
  </si>
  <si>
    <t>Gammal taxa</t>
  </si>
  <si>
    <t>Ny effekttaxa</t>
  </si>
  <si>
    <t>Februari</t>
  </si>
  <si>
    <t>Mars</t>
  </si>
  <si>
    <t>April</t>
  </si>
  <si>
    <t>Maj</t>
  </si>
  <si>
    <t>Juni</t>
  </si>
  <si>
    <t>Augusti</t>
  </si>
  <si>
    <t>September</t>
  </si>
  <si>
    <t>Oktober</t>
  </si>
  <si>
    <t>November</t>
  </si>
  <si>
    <t>December</t>
  </si>
  <si>
    <t>Jämförelse effekttariff - Säkringstariff</t>
  </si>
  <si>
    <t>Total kostnad gammal taxa</t>
  </si>
  <si>
    <t xml:space="preserve">Total kostnad ny effekttaxa </t>
  </si>
  <si>
    <t>Effekt</t>
  </si>
  <si>
    <t>Datum</t>
  </si>
  <si>
    <t>Totalsumma</t>
  </si>
  <si>
    <t>januari</t>
  </si>
  <si>
    <t>juli</t>
  </si>
  <si>
    <t>EffektMAX</t>
  </si>
  <si>
    <t>jan-2023</t>
  </si>
  <si>
    <t>jul-2023</t>
  </si>
  <si>
    <t>Månad</t>
  </si>
  <si>
    <t>MMM-ÅÅÅÅ</t>
  </si>
  <si>
    <t>Fast nätavgift 20A</t>
  </si>
  <si>
    <t>Fast nätavgift 16A</t>
  </si>
  <si>
    <t>Fast nätavgift 25A</t>
  </si>
  <si>
    <t>Användarinstruktion</t>
  </si>
  <si>
    <t>Det går att fylla i en månads timvärden eller hela årets timvärden</t>
  </si>
  <si>
    <t>Uppdatera/redigera endast informationen i de fält som är gulmarkerade</t>
  </si>
  <si>
    <t>Lägg in era timvärden och tider för hela månaden i kolumn O och P</t>
  </si>
  <si>
    <t>kundtjanst@karlskogaenergi.se</t>
  </si>
  <si>
    <t>0586-750100</t>
  </si>
  <si>
    <t>För att få en lägre kostnad är det viktigt att jämna ut sin förbrukning och få ner effekttopparna</t>
  </si>
  <si>
    <t>Högerklicka i den gula tabellen i kolumn S-W och välj Uppdatera</t>
  </si>
  <si>
    <t>De gråfärgade tabellerna visar skillnaden i kostnad  på gamla och nya taxan per månad</t>
  </si>
  <si>
    <t>Klistrar du in värden för hela året får du den totala prisskillnaden i den gråa tabellen på rad 2-3</t>
  </si>
  <si>
    <t>Detta dokument är till för att kunna räkna ut och jämföra kostnader för Karlskogas effekttaxa</t>
  </si>
  <si>
    <t>Dokumentet består av två flikar:</t>
  </si>
  <si>
    <t>I detta exempel behöver du läsa ut timvärden från vår app och klistra in i excelfilen.</t>
  </si>
  <si>
    <t>I detta exempel skriver du in uppskattad förbrukning och effekttopp</t>
  </si>
  <si>
    <t>1. Användarinstruktion för fliken "Enkel jämförelse"</t>
  </si>
  <si>
    <t>2. Användarinstruktion för fliken "Jämförelse helår"</t>
  </si>
  <si>
    <t>Vi har vi hämtat timvärden från två månader för en villa i Karlskoga med huvud säkring 20A</t>
  </si>
  <si>
    <t>Fördela ut aktiviteter som kräver mycket el under flera timmar</t>
  </si>
  <si>
    <t>För att Effektavgift hög ska fungera, klistra in både timvärden och tider (kolumn O, P)</t>
  </si>
  <si>
    <t>Har ni frågor hjälper vi gärna till. Kontakta oss på:</t>
  </si>
  <si>
    <t>Fast nätavgift 16A/år</t>
  </si>
  <si>
    <t>Effektavgift Höglast (nov - mars)</t>
  </si>
  <si>
    <t>Elnätstaxa from 1/8-2024</t>
  </si>
  <si>
    <t>Fast nätavgift 20A/år</t>
  </si>
  <si>
    <t>Fast nätavgift 25A/år</t>
  </si>
  <si>
    <t>Efter 1/8</t>
  </si>
  <si>
    <t>Före 31/7</t>
  </si>
  <si>
    <t xml:space="preserve">Fast nätavgift </t>
  </si>
  <si>
    <t>Elnätstaxa t.o.m 31/7-2023</t>
  </si>
  <si>
    <t>Priser inkl. moms, exklusive övriga skatter</t>
  </si>
  <si>
    <t>pris per år</t>
  </si>
  <si>
    <t>Välj din säkringsstorlek:</t>
  </si>
  <si>
    <t>Kan ändras</t>
  </si>
  <si>
    <t>Enkel jämförelse effekttariff - Säkringstariff, fr.o.m 1/8-2024</t>
  </si>
  <si>
    <t>Välj storlek på din huvudsäkring från dropplisten på rad 5, kolumn B</t>
  </si>
  <si>
    <t>Skriv in din förbrukning i de gulamrekade cellerna i kolumn E</t>
  </si>
  <si>
    <t>Skriv in din effekttopp i de gulmarkerade cellerna i kolumn F</t>
  </si>
  <si>
    <t>Din kostnad visas i kolumn G</t>
  </si>
  <si>
    <t>Välj säkring: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</si>
</sst>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#,##0\ &quot;kr&quot;;[Red]\-#,##0\ &quot;kr&quot;"/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_-* #,##0.000\ &quot;kr&quot;_-;\-* #,##0.000\ &quot;kr&quot;_-;_-* &quot;-&quot;??\ &quot;kr&quot;_-;_-@_-"/>
    <numFmt numFmtId="166" formatCode="_-* #,##0.0\ &quot;kr&quot;_-;\-* #,##0.0\ &quot;kr&quot;_-;_-* &quot;-&quot;??\ &quot;kr&quot;_-;_-@_-"/>
    <numFmt numFmtId="167" formatCode="#,##0\ &quot;kr&quot;"/>
    <numFmt numFmtId="168" formatCode="yyyy/mm/dd\ h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6"/>
      <name val="Calibri"/>
      <family val="2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</cellStyleXfs>
  <cellXfs count="143">
    <xf numFmtId="0" fontId="0" fillId="0" borderId="0" xfId="0"/>
    <xf numFmtId="0" fontId="2" fillId="0" borderId="0" xfId="0" applyNumberFormat="1" applyFont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left" vertical="center"/>
    </xf>
    <xf numFmtId="49" fontId="0" fillId="0" borderId="0" xfId="0" applyNumberFormat="1" applyAlignment="1">
      <alignment horizontal="left"/>
    </xf>
    <xf numFmtId="0" fontId="2" fillId="2" borderId="1" xfId="0" applyNumberFormat="1" applyFont="1" applyFill="1" applyBorder="1" applyAlignment="1" applyProtection="1">
      <alignment horizontal="left" vertical="center"/>
    </xf>
    <xf numFmtId="0" fontId="6" fillId="2" borderId="2" xfId="0" applyNumberFormat="1" applyFont="1" applyFill="1" applyBorder="1" applyAlignment="1" applyProtection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/>
    </xf>
    <xf numFmtId="164" fontId="0" fillId="2" borderId="0" xfId="1" applyNumberFormat="1" applyFont="1" applyFill="1" applyBorder="1" applyAlignment="1" applyProtection="1">
      <alignment vertical="top"/>
    </xf>
    <xf numFmtId="164" fontId="0" fillId="2" borderId="0" xfId="1" applyNumberFormat="1" applyFont="1" applyFill="1" applyBorder="1" applyAlignment="1" applyProtection="1">
      <alignment horizontal="left" vertical="center"/>
    </xf>
    <xf numFmtId="3" fontId="0" fillId="2" borderId="0" xfId="1" applyNumberFormat="1" applyFont="1" applyFill="1" applyBorder="1" applyAlignment="1" applyProtection="1">
      <alignment horizontal="left" vertical="center"/>
    </xf>
    <xf numFmtId="166" fontId="0" fillId="2" borderId="2" xfId="1" applyNumberFormat="1" applyFont="1" applyFill="1" applyBorder="1" applyAlignment="1" applyProtection="1">
      <alignment horizontal="left" vertical="center"/>
    </xf>
    <xf numFmtId="166" fontId="0" fillId="2" borderId="2" xfId="1" applyNumberFormat="1" applyFont="1" applyFill="1" applyBorder="1" applyAlignment="1" applyProtection="1">
      <alignment horizontal="center" vertical="center"/>
    </xf>
    <xf numFmtId="3" fontId="0" fillId="2" borderId="2" xfId="1" applyNumberFormat="1" applyFont="1" applyFill="1" applyBorder="1" applyAlignment="1" applyProtection="1">
      <alignment horizontal="center" vertical="center"/>
    </xf>
    <xf numFmtId="0" fontId="0" fillId="2" borderId="4" xfId="0" applyNumberFormat="1" applyFont="1" applyFill="1" applyBorder="1" applyAlignment="1" applyProtection="1">
      <alignment horizontal="left" vertical="center"/>
    </xf>
    <xf numFmtId="164" fontId="0" fillId="2" borderId="0" xfId="1" applyNumberFormat="1" applyFont="1" applyFill="1" applyBorder="1" applyAlignment="1" applyProtection="1">
      <alignment horizontal="center" vertical="center"/>
    </xf>
    <xf numFmtId="3" fontId="0" fillId="2" borderId="0" xfId="1" applyNumberFormat="1" applyFont="1" applyFill="1" applyBorder="1" applyAlignment="1" applyProtection="1">
      <alignment horizontal="center" vertical="center"/>
    </xf>
    <xf numFmtId="165" fontId="0" fillId="2" borderId="0" xfId="1" applyNumberFormat="1" applyFont="1" applyFill="1" applyBorder="1" applyAlignment="1" applyProtection="1">
      <alignment horizontal="left" vertical="center"/>
    </xf>
    <xf numFmtId="165" fontId="3" fillId="2" borderId="0" xfId="1" applyNumberFormat="1" applyFont="1" applyFill="1" applyBorder="1" applyAlignment="1" applyProtection="1">
      <alignment horizontal="left"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44" fontId="0" fillId="2" borderId="0" xfId="1" applyNumberFormat="1" applyFont="1" applyFill="1" applyBorder="1" applyAlignment="1" applyProtection="1">
      <alignment horizontal="left" vertical="center"/>
    </xf>
    <xf numFmtId="166" fontId="3" fillId="2" borderId="0" xfId="1" applyNumberFormat="1" applyFont="1" applyFill="1" applyBorder="1" applyAlignment="1" applyProtection="1">
      <alignment horizontal="left" vertical="center"/>
    </xf>
    <xf numFmtId="166" fontId="3" fillId="2" borderId="0" xfId="1" applyNumberFormat="1" applyFont="1" applyFill="1" applyBorder="1" applyAlignment="1" applyProtection="1">
      <alignment horizontal="center" vertical="center"/>
    </xf>
    <xf numFmtId="4" fontId="0" fillId="2" borderId="0" xfId="1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left" vertical="center"/>
    </xf>
    <xf numFmtId="166" fontId="0" fillId="2" borderId="7" xfId="1" applyNumberFormat="1" applyFont="1" applyFill="1" applyBorder="1" applyAlignment="1" applyProtection="1">
      <alignment horizontal="left" vertical="center"/>
    </xf>
    <xf numFmtId="166" fontId="0" fillId="2" borderId="7" xfId="1" applyNumberFormat="1" applyFont="1" applyFill="1" applyBorder="1" applyAlignment="1" applyProtection="1">
      <alignment horizontal="center" vertical="center"/>
    </xf>
    <xf numFmtId="3" fontId="0" fillId="2" borderId="7" xfId="1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7" fillId="0" borderId="0" xfId="0" applyFont="1"/>
    <xf numFmtId="167" fontId="0" fillId="0" borderId="0" xfId="0" applyNumberFormat="1" applyAlignment="1">
      <alignment horizontal="right"/>
    </xf>
    <xf numFmtId="167" fontId="2" fillId="0" borderId="0" xfId="0" applyNumberFormat="1" applyFont="1" applyAlignment="1" applyProtection="1">
      <alignment horizontal="right" vertical="center"/>
    </xf>
    <xf numFmtId="167" fontId="6" fillId="2" borderId="3" xfId="0" applyNumberFormat="1" applyFont="1" applyFill="1" applyBorder="1" applyAlignment="1" applyProtection="1">
      <alignment horizontal="right" vertical="center"/>
    </xf>
    <xf numFmtId="167" fontId="0" fillId="2" borderId="5" xfId="1" applyNumberFormat="1" applyFont="1" applyFill="1" applyBorder="1" applyAlignment="1" applyProtection="1">
      <alignment horizontal="right" vertical="center"/>
    </xf>
    <xf numFmtId="167" fontId="0" fillId="2" borderId="3" xfId="1" applyNumberFormat="1" applyFont="1" applyFill="1" applyBorder="1" applyAlignment="1" applyProtection="1">
      <alignment horizontal="right" vertical="center"/>
    </xf>
    <xf numFmtId="167" fontId="5" fillId="2" borderId="8" xfId="1" applyNumberFormat="1" applyFont="1" applyFill="1" applyBorder="1" applyAlignment="1" applyProtection="1">
      <alignment horizontal="right" vertical="center"/>
    </xf>
    <xf numFmtId="2" fontId="0" fillId="2" borderId="0" xfId="0" applyNumberFormat="1" applyFont="1" applyFill="1" applyBorder="1" applyAlignment="1" applyProtection="1">
      <alignment horizontal="center" vertical="center"/>
    </xf>
    <xf numFmtId="14" fontId="0" fillId="0" borderId="0" xfId="0" applyNumberFormat="1" applyFill="1" applyAlignment="1">
      <alignment horizontal="left"/>
    </xf>
    <xf numFmtId="14" fontId="0" fillId="0" borderId="0" xfId="0" applyNumberFormat="1" applyAlignment="1">
      <alignment horizontal="left"/>
    </xf>
    <xf numFmtId="3" fontId="0" fillId="3" borderId="0" xfId="1" applyNumberFormat="1" applyFont="1" applyFill="1" applyBorder="1" applyAlignment="1" applyProtection="1">
      <alignment horizontal="center" vertical="center"/>
    </xf>
    <xf numFmtId="0" fontId="0" fillId="0" borderId="0" xfId="0" applyBorder="1"/>
    <xf numFmtId="167" fontId="0" fillId="0" borderId="0" xfId="0" applyNumberFormat="1" applyBorder="1" applyAlignment="1">
      <alignment horizontal="right"/>
    </xf>
    <xf numFmtId="6" fontId="0" fillId="0" borderId="0" xfId="0" applyNumberFormat="1"/>
    <xf numFmtId="0" fontId="0" fillId="4" borderId="0" xfId="0" applyFill="1"/>
    <xf numFmtId="4" fontId="0" fillId="4" borderId="0" xfId="0" applyNumberFormat="1" applyFill="1"/>
    <xf numFmtId="2" fontId="0" fillId="4" borderId="0" xfId="0" applyNumberFormat="1" applyFill="1"/>
    <xf numFmtId="168" fontId="0" fillId="4" borderId="0" xfId="0" applyNumberFormat="1" applyFill="1"/>
    <xf numFmtId="22" fontId="0" fillId="4" borderId="0" xfId="0" applyNumberFormat="1" applyFill="1" applyAlignment="1">
      <alignment horizontal="left"/>
    </xf>
    <xf numFmtId="4" fontId="0" fillId="4" borderId="0" xfId="0" applyNumberFormat="1" applyFill="1" applyAlignment="1">
      <alignment horizontal="left"/>
    </xf>
    <xf numFmtId="168" fontId="0" fillId="4" borderId="0" xfId="0" applyNumberFormat="1" applyFill="1" applyAlignment="1">
      <alignment horizontal="left"/>
    </xf>
    <xf numFmtId="168" fontId="8" fillId="4" borderId="0" xfId="0" applyNumberFormat="1" applyFont="1" applyFill="1"/>
    <xf numFmtId="0" fontId="8" fillId="4" borderId="0" xfId="0" applyFont="1" applyFill="1"/>
    <xf numFmtId="0" fontId="8" fillId="0" borderId="0" xfId="0" applyFont="1"/>
    <xf numFmtId="0" fontId="9" fillId="0" borderId="0" xfId="3"/>
    <xf numFmtId="6" fontId="0" fillId="4" borderId="0" xfId="0" applyNumberFormat="1" applyFill="1"/>
    <xf numFmtId="167" fontId="0" fillId="2" borderId="1" xfId="1" applyNumberFormat="1" applyFont="1" applyFill="1" applyBorder="1" applyAlignment="1" applyProtection="1">
      <alignment horizontal="left" vertical="center"/>
    </xf>
    <xf numFmtId="167" fontId="0" fillId="2" borderId="2" xfId="1" applyNumberFormat="1" applyFont="1" applyFill="1" applyBorder="1" applyAlignment="1" applyProtection="1">
      <alignment horizontal="right" vertical="center"/>
    </xf>
    <xf numFmtId="167" fontId="0" fillId="2" borderId="6" xfId="1" applyNumberFormat="1" applyFont="1" applyFill="1" applyBorder="1" applyAlignment="1" applyProtection="1">
      <alignment horizontal="left" vertical="center"/>
    </xf>
    <xf numFmtId="167" fontId="0" fillId="2" borderId="7" xfId="1" applyNumberFormat="1" applyFont="1" applyFill="1" applyBorder="1" applyAlignment="1" applyProtection="1">
      <alignment horizontal="right" vertical="center"/>
    </xf>
    <xf numFmtId="167" fontId="6" fillId="2" borderId="3" xfId="1" applyNumberFormat="1" applyFont="1" applyFill="1" applyBorder="1" applyAlignment="1" applyProtection="1">
      <alignment horizontal="right" vertical="center"/>
    </xf>
    <xf numFmtId="167" fontId="6" fillId="2" borderId="8" xfId="1" applyNumberFormat="1" applyFont="1" applyFill="1" applyBorder="1" applyAlignment="1" applyProtection="1">
      <alignment horizontal="right" vertical="center"/>
    </xf>
    <xf numFmtId="0" fontId="0" fillId="2" borderId="10" xfId="0" applyNumberFormat="1" applyFont="1" applyFill="1" applyBorder="1" applyAlignment="1" applyProtection="1">
      <alignment horizontal="left" vertical="center"/>
    </xf>
    <xf numFmtId="165" fontId="0" fillId="2" borderId="9" xfId="1" applyNumberFormat="1" applyFont="1" applyFill="1" applyBorder="1" applyAlignment="1" applyProtection="1">
      <alignment horizontal="left" vertical="center"/>
    </xf>
    <xf numFmtId="165" fontId="3" fillId="2" borderId="9" xfId="1" applyNumberFormat="1" applyFont="1" applyFill="1" applyBorder="1" applyAlignment="1" applyProtection="1">
      <alignment horizontal="left" vertical="center"/>
    </xf>
    <xf numFmtId="3" fontId="0" fillId="3" borderId="9" xfId="1" applyNumberFormat="1" applyFont="1" applyFill="1" applyBorder="1" applyAlignment="1" applyProtection="1">
      <alignment horizontal="center" vertical="center"/>
    </xf>
    <xf numFmtId="0" fontId="0" fillId="2" borderId="9" xfId="0" applyNumberFormat="1" applyFont="1" applyFill="1" applyBorder="1" applyAlignment="1" applyProtection="1">
      <alignment horizontal="center" vertical="center"/>
    </xf>
    <xf numFmtId="167" fontId="0" fillId="2" borderId="11" xfId="1" applyNumberFormat="1" applyFont="1" applyFill="1" applyBorder="1" applyAlignment="1" applyProtection="1">
      <alignment horizontal="right" vertical="center"/>
    </xf>
    <xf numFmtId="0" fontId="3" fillId="2" borderId="10" xfId="0" applyNumberFormat="1" applyFont="1" applyFill="1" applyBorder="1" applyAlignment="1" applyProtection="1">
      <alignment horizontal="left" vertical="center"/>
    </xf>
    <xf numFmtId="44" fontId="0" fillId="2" borderId="9" xfId="1" applyNumberFormat="1" applyFont="1" applyFill="1" applyBorder="1" applyAlignment="1" applyProtection="1">
      <alignment horizontal="left" vertical="center"/>
    </xf>
    <xf numFmtId="166" fontId="3" fillId="2" borderId="9" xfId="1" applyNumberFormat="1" applyFont="1" applyFill="1" applyBorder="1" applyAlignment="1" applyProtection="1">
      <alignment horizontal="left" vertical="center"/>
    </xf>
    <xf numFmtId="166" fontId="3" fillId="2" borderId="9" xfId="1" applyNumberFormat="1" applyFont="1" applyFill="1" applyBorder="1" applyAlignment="1" applyProtection="1">
      <alignment horizontal="center" vertical="center"/>
    </xf>
    <xf numFmtId="4" fontId="0" fillId="2" borderId="9" xfId="1" applyNumberFormat="1" applyFont="1" applyFill="1" applyBorder="1" applyAlignment="1" applyProtection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4" borderId="12" xfId="0" applyFill="1" applyBorder="1"/>
    <xf numFmtId="0" fontId="0" fillId="4" borderId="0" xfId="0" applyFill="1" applyBorder="1"/>
    <xf numFmtId="0" fontId="0" fillId="0" borderId="14" xfId="0" applyBorder="1"/>
    <xf numFmtId="0" fontId="0" fillId="0" borderId="9" xfId="0" applyBorder="1"/>
    <xf numFmtId="0" fontId="0" fillId="0" borderId="15" xfId="0" applyBorder="1"/>
    <xf numFmtId="3" fontId="0" fillId="2" borderId="12" xfId="1" applyNumberFormat="1" applyFont="1" applyFill="1" applyBorder="1" applyAlignment="1" applyProtection="1">
      <alignment horizontal="left" vertical="center"/>
    </xf>
    <xf numFmtId="0" fontId="0" fillId="0" borderId="17" xfId="0" applyBorder="1"/>
    <xf numFmtId="0" fontId="0" fillId="0" borderId="18" xfId="0" applyBorder="1"/>
    <xf numFmtId="0" fontId="6" fillId="0" borderId="0" xfId="0" applyFont="1" applyAlignment="1">
      <alignment vertical="center"/>
    </xf>
    <xf numFmtId="0" fontId="6" fillId="0" borderId="16" xfId="0" applyFont="1" applyBorder="1" applyAlignment="1">
      <alignment vertical="center"/>
    </xf>
    <xf numFmtId="0" fontId="0" fillId="4" borderId="0" xfId="0" applyFill="1" applyProtection="1">
      <protection locked="0"/>
    </xf>
    <xf numFmtId="167" fontId="5" fillId="5" borderId="8" xfId="1" applyNumberFormat="1" applyFont="1" applyFill="1" applyBorder="1" applyAlignment="1" applyProtection="1">
      <alignment horizontal="right" vertical="center"/>
    </xf>
    <xf numFmtId="3" fontId="10" fillId="5" borderId="7" xfId="1" applyNumberFormat="1" applyFont="1" applyFill="1" applyBorder="1" applyAlignment="1" applyProtection="1">
      <alignment horizontal="center" vertical="center"/>
    </xf>
    <xf numFmtId="166" fontId="10" fillId="5" borderId="7" xfId="1" applyNumberFormat="1" applyFont="1" applyFill="1" applyBorder="1" applyAlignment="1" applyProtection="1">
      <alignment horizontal="center" vertical="center"/>
    </xf>
    <xf numFmtId="166" fontId="10" fillId="5" borderId="7" xfId="1" applyNumberFormat="1" applyFont="1" applyFill="1" applyBorder="1" applyAlignment="1" applyProtection="1">
      <alignment horizontal="left" vertical="center"/>
    </xf>
    <xf numFmtId="0" fontId="3" fillId="5" borderId="6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Border="1"/>
    <xf numFmtId="167" fontId="0" fillId="3" borderId="11" xfId="1" applyNumberFormat="1" applyFont="1" applyFill="1" applyBorder="1" applyAlignment="1" applyProtection="1">
      <alignment horizontal="right" vertical="center"/>
    </xf>
    <xf numFmtId="4" fontId="10" fillId="6" borderId="9" xfId="1" applyNumberFormat="1" applyFont="1" applyFill="1" applyBorder="1" applyAlignment="1" applyProtection="1">
      <alignment horizontal="center" vertical="center"/>
      <protection locked="0"/>
    </xf>
    <xf numFmtId="166" fontId="3" fillId="5" borderId="9" xfId="1" applyNumberFormat="1" applyFont="1" applyFill="1" applyBorder="1" applyAlignment="1" applyProtection="1">
      <alignment horizontal="center" vertical="center"/>
    </xf>
    <xf numFmtId="166" fontId="3" fillId="5" borderId="9" xfId="1" applyNumberFormat="1" applyFont="1" applyFill="1" applyBorder="1" applyAlignment="1" applyProtection="1">
      <alignment horizontal="left" vertical="center"/>
    </xf>
    <xf numFmtId="44" fontId="10" fillId="5" borderId="9" xfId="1" applyNumberFormat="1" applyFont="1" applyFill="1" applyBorder="1" applyAlignment="1" applyProtection="1">
      <alignment horizontal="left" vertical="center"/>
    </xf>
    <xf numFmtId="0" fontId="3" fillId="5" borderId="10" xfId="0" applyNumberFormat="1" applyFont="1" applyFill="1" applyBorder="1" applyAlignment="1" applyProtection="1">
      <alignment horizontal="left" vertical="center"/>
    </xf>
    <xf numFmtId="167" fontId="0" fillId="3" borderId="5" xfId="1" applyNumberFormat="1" applyFont="1" applyFill="1" applyBorder="1" applyAlignment="1" applyProtection="1">
      <alignment horizontal="right" vertical="center"/>
    </xf>
    <xf numFmtId="2" fontId="10" fillId="5" borderId="0" xfId="0" applyNumberFormat="1" applyFont="1" applyFill="1" applyBorder="1" applyAlignment="1" applyProtection="1">
      <alignment horizontal="center" vertical="center"/>
    </xf>
    <xf numFmtId="3" fontId="10" fillId="5" borderId="0" xfId="1" applyNumberFormat="1" applyFont="1" applyFill="1" applyBorder="1" applyAlignment="1" applyProtection="1">
      <alignment horizontal="center" vertical="center"/>
    </xf>
    <xf numFmtId="165" fontId="3" fillId="5" borderId="0" xfId="1" applyNumberFormat="1" applyFont="1" applyFill="1" applyBorder="1" applyAlignment="1" applyProtection="1">
      <alignment horizontal="left" vertical="center"/>
    </xf>
    <xf numFmtId="165" fontId="10" fillId="5" borderId="0" xfId="1" applyNumberFormat="1" applyFont="1" applyFill="1" applyBorder="1" applyAlignment="1" applyProtection="1">
      <alignment horizontal="left" vertical="center"/>
    </xf>
    <xf numFmtId="0" fontId="10" fillId="5" borderId="4" xfId="0" applyNumberFormat="1" applyFont="1" applyFill="1" applyBorder="1" applyAlignment="1" applyProtection="1">
      <alignment horizontal="left" vertical="center"/>
    </xf>
    <xf numFmtId="164" fontId="10" fillId="5" borderId="0" xfId="1" applyNumberFormat="1" applyFont="1" applyFill="1" applyBorder="1" applyAlignment="1" applyProtection="1">
      <alignment horizontal="center" vertical="center"/>
    </xf>
    <xf numFmtId="164" fontId="10" fillId="5" borderId="0" xfId="1" applyNumberFormat="1" applyFont="1" applyFill="1" applyBorder="1" applyAlignment="1" applyProtection="1">
      <alignment horizontal="left" vertical="center"/>
    </xf>
    <xf numFmtId="167" fontId="10" fillId="5" borderId="3" xfId="1" applyNumberFormat="1" applyFont="1" applyFill="1" applyBorder="1" applyAlignment="1" applyProtection="1">
      <alignment horizontal="right" vertical="center"/>
    </xf>
    <xf numFmtId="3" fontId="10" fillId="5" borderId="2" xfId="1" applyNumberFormat="1" applyFont="1" applyFill="1" applyBorder="1" applyAlignment="1" applyProtection="1">
      <alignment horizontal="center" vertical="center"/>
    </xf>
    <xf numFmtId="166" fontId="10" fillId="5" borderId="2" xfId="1" applyNumberFormat="1" applyFont="1" applyFill="1" applyBorder="1" applyAlignment="1" applyProtection="1">
      <alignment horizontal="center" vertical="center"/>
    </xf>
    <xf numFmtId="166" fontId="10" fillId="5" borderId="2" xfId="1" applyNumberFormat="1" applyFont="1" applyFill="1" applyBorder="1" applyAlignment="1" applyProtection="1">
      <alignment horizontal="left" vertical="center"/>
    </xf>
    <xf numFmtId="0" fontId="2" fillId="5" borderId="1" xfId="0" applyNumberFormat="1" applyFont="1" applyFill="1" applyBorder="1" applyAlignment="1" applyProtection="1">
      <alignment horizontal="left" vertical="center"/>
    </xf>
    <xf numFmtId="167" fontId="5" fillId="3" borderId="8" xfId="1" applyNumberFormat="1" applyFont="1" applyFill="1" applyBorder="1" applyAlignment="1" applyProtection="1">
      <alignment horizontal="right" vertical="center"/>
    </xf>
    <xf numFmtId="0" fontId="10" fillId="5" borderId="9" xfId="0" applyNumberFormat="1" applyFont="1" applyFill="1" applyBorder="1" applyAlignment="1" applyProtection="1">
      <alignment horizontal="center" vertical="center"/>
    </xf>
    <xf numFmtId="3" fontId="10" fillId="6" borderId="9" xfId="1" applyNumberFormat="1" applyFont="1" applyFill="1" applyBorder="1" applyAlignment="1" applyProtection="1">
      <alignment horizontal="center" vertical="center"/>
      <protection locked="0"/>
    </xf>
    <xf numFmtId="165" fontId="3" fillId="5" borderId="9" xfId="1" applyNumberFormat="1" applyFont="1" applyFill="1" applyBorder="1" applyAlignment="1" applyProtection="1">
      <alignment horizontal="left" vertical="center"/>
    </xf>
    <xf numFmtId="165" fontId="10" fillId="5" borderId="9" xfId="1" applyNumberFormat="1" applyFont="1" applyFill="1" applyBorder="1" applyAlignment="1" applyProtection="1">
      <alignment horizontal="left" vertical="center"/>
    </xf>
    <xf numFmtId="0" fontId="10" fillId="5" borderId="10" xfId="0" applyNumberFormat="1" applyFont="1" applyFill="1" applyBorder="1" applyAlignment="1" applyProtection="1">
      <alignment horizontal="left" vertical="center"/>
    </xf>
    <xf numFmtId="3" fontId="10" fillId="5" borderId="0" xfId="1" applyNumberFormat="1" applyFont="1" applyFill="1" applyBorder="1" applyAlignment="1" applyProtection="1">
      <alignment horizontal="left" vertical="center"/>
    </xf>
    <xf numFmtId="164" fontId="10" fillId="5" borderId="0" xfId="1" applyNumberFormat="1" applyFont="1" applyFill="1" applyBorder="1" applyAlignment="1" applyProtection="1">
      <alignment vertical="top"/>
    </xf>
    <xf numFmtId="0" fontId="3" fillId="5" borderId="4" xfId="0" applyNumberFormat="1" applyFont="1" applyFill="1" applyBorder="1" applyAlignment="1" applyProtection="1">
      <alignment horizontal="left" vertical="center"/>
    </xf>
    <xf numFmtId="14" fontId="10" fillId="0" borderId="0" xfId="0" applyNumberFormat="1" applyFont="1" applyFill="1" applyBorder="1" applyAlignment="1">
      <alignment horizontal="left"/>
    </xf>
    <xf numFmtId="167" fontId="11" fillId="5" borderId="3" xfId="0" applyNumberFormat="1" applyFont="1" applyFill="1" applyBorder="1" applyAlignment="1" applyProtection="1">
      <alignment horizontal="right" vertical="center"/>
    </xf>
    <xf numFmtId="0" fontId="11" fillId="5" borderId="2" xfId="0" applyNumberFormat="1" applyFont="1" applyFill="1" applyBorder="1" applyAlignment="1" applyProtection="1">
      <alignment horizontal="left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/>
    <xf numFmtId="4" fontId="0" fillId="4" borderId="9" xfId="1" applyNumberFormat="1" applyFont="1" applyFill="1" applyBorder="1" applyAlignment="1" applyProtection="1">
      <alignment horizontal="center" vertical="center"/>
      <protection locked="0"/>
    </xf>
    <xf numFmtId="44" fontId="0" fillId="3" borderId="9" xfId="1" applyNumberFormat="1" applyFont="1" applyFill="1" applyBorder="1" applyAlignment="1" applyProtection="1">
      <alignment horizontal="left" vertical="center"/>
    </xf>
    <xf numFmtId="4" fontId="0" fillId="4" borderId="0" xfId="1" applyNumberFormat="1" applyFont="1" applyFill="1" applyBorder="1" applyAlignment="1" applyProtection="1">
      <alignment horizontal="center" vertical="center"/>
      <protection locked="0"/>
    </xf>
    <xf numFmtId="44" fontId="0" fillId="3" borderId="0" xfId="1" applyNumberFormat="1" applyFont="1" applyFill="1" applyBorder="1" applyAlignment="1" applyProtection="1">
      <alignment horizontal="left" vertical="center"/>
    </xf>
    <xf numFmtId="165" fontId="0" fillId="3" borderId="0" xfId="1" applyNumberFormat="1" applyFont="1" applyFill="1" applyBorder="1" applyAlignment="1" applyProtection="1">
      <alignment horizontal="left" vertical="center"/>
    </xf>
    <xf numFmtId="164" fontId="0" fillId="3" borderId="0" xfId="1" applyNumberFormat="1" applyFont="1" applyFill="1" applyBorder="1" applyAlignment="1" applyProtection="1">
      <alignment horizontal="left" vertical="center"/>
    </xf>
    <xf numFmtId="6" fontId="0" fillId="0" borderId="0" xfId="0" applyNumberFormat="1" applyFill="1"/>
    <xf numFmtId="0" fontId="0" fillId="0" borderId="0" xfId="0" applyFill="1"/>
    <xf numFmtId="3" fontId="0" fillId="4" borderId="9" xfId="1" applyNumberFormat="1" applyFont="1" applyFill="1" applyBorder="1" applyAlignment="1" applyProtection="1">
      <alignment horizontal="center" vertical="center"/>
      <protection locked="0"/>
    </xf>
    <xf numFmtId="165" fontId="0" fillId="3" borderId="9" xfId="1" applyNumberFormat="1" applyFont="1" applyFill="1" applyBorder="1" applyAlignment="1" applyProtection="1">
      <alignment horizontal="left" vertical="center"/>
    </xf>
    <xf numFmtId="0" fontId="0" fillId="7" borderId="9" xfId="0" applyFill="1" applyBorder="1"/>
    <xf numFmtId="164" fontId="0" fillId="3" borderId="0" xfId="1" applyNumberFormat="1" applyFont="1" applyFill="1" applyBorder="1" applyAlignment="1" applyProtection="1">
      <alignment vertical="top"/>
    </xf>
    <xf numFmtId="0" fontId="3" fillId="3" borderId="4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Alignment="1" applyProtection="1">
      <alignment horizontal="left" vertical="center"/>
    </xf>
    <xf numFmtId="167" fontId="0" fillId="0" borderId="0" xfId="0" applyNumberFormat="1"/>
    <xf numFmtId="167" fontId="0" fillId="0" borderId="0" xfId="0" applyNumberFormat="1" applyFill="1"/>
    <xf numFmtId="0" fontId="14" fillId="0" borderId="0" xfId="0" applyFont="1"/>
    <xf numFmtId="167" fontId="0" fillId="4" borderId="0" xfId="0" applyNumberFormat="1" applyFill="1" applyAlignment="1">
      <alignment horizontal="left"/>
    </xf>
    <xf numFmtId="3" fontId="0" fillId="0" borderId="0" xfId="0" applyNumberFormat="1"/>
  </cellXfs>
  <cellStyles count="4">
    <cellStyle name="Hyperlänk" xfId="3" builtinId="8"/>
    <cellStyle name="Normal" xfId="0" builtinId="0"/>
    <cellStyle name="Normal 2" xfId="2"/>
    <cellStyle name="Valuta" xfId="1" builtinId="4"/>
  </cellStyles>
  <dxfs count="13">
    <dxf>
      <numFmt numFmtId="30" formatCode="@"/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</dxf>
    <dxf>
      <numFmt numFmtId="168" formatCode="yyyy/mm/dd\ hh:mm;@"/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29" Type="http://schemas.openxmlformats.org/officeDocument/2006/relationships/customXml" Target="../customXml/item19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openxmlformats.org/officeDocument/2006/relationships/theme" Target="theme/theme1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28" Type="http://schemas.openxmlformats.org/officeDocument/2006/relationships/customXml" Target="../customXml/item18.xml"/><Relationship Id="rId10" Type="http://schemas.openxmlformats.org/officeDocument/2006/relationships/calcChain" Target="calcChain.xml"/><Relationship Id="rId19" Type="http://schemas.openxmlformats.org/officeDocument/2006/relationships/customXml" Target="../customXml/item9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Januari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'Jämförelse helår'!$O$2:$O$745</c:f>
              <c:numCache>
                <c:formatCode>m/d/yyyy\ h:mm</c:formatCode>
                <c:ptCount val="744"/>
                <c:pt idx="0">
                  <c:v>44927</c:v>
                </c:pt>
                <c:pt idx="1">
                  <c:v>44927.041666666701</c:v>
                </c:pt>
                <c:pt idx="2">
                  <c:v>44927.083333333299</c:v>
                </c:pt>
                <c:pt idx="3">
                  <c:v>44927.125</c:v>
                </c:pt>
                <c:pt idx="4">
                  <c:v>44927.166666666701</c:v>
                </c:pt>
                <c:pt idx="5">
                  <c:v>44927.208333333299</c:v>
                </c:pt>
                <c:pt idx="6">
                  <c:v>44927.25</c:v>
                </c:pt>
                <c:pt idx="7">
                  <c:v>44927.291666666701</c:v>
                </c:pt>
                <c:pt idx="8">
                  <c:v>44927.333333333299</c:v>
                </c:pt>
                <c:pt idx="9">
                  <c:v>44927.375</c:v>
                </c:pt>
                <c:pt idx="10">
                  <c:v>44927.416666666701</c:v>
                </c:pt>
                <c:pt idx="11">
                  <c:v>44927.458333333299</c:v>
                </c:pt>
                <c:pt idx="12">
                  <c:v>44927.5</c:v>
                </c:pt>
                <c:pt idx="13">
                  <c:v>44927.541666666701</c:v>
                </c:pt>
                <c:pt idx="14">
                  <c:v>44927.583333333299</c:v>
                </c:pt>
                <c:pt idx="15">
                  <c:v>44927.625</c:v>
                </c:pt>
                <c:pt idx="16">
                  <c:v>44927.666666666701</c:v>
                </c:pt>
                <c:pt idx="17">
                  <c:v>44927.708333333299</c:v>
                </c:pt>
                <c:pt idx="18">
                  <c:v>44927.75</c:v>
                </c:pt>
                <c:pt idx="19">
                  <c:v>44927.791666666701</c:v>
                </c:pt>
                <c:pt idx="20">
                  <c:v>44927.833333333299</c:v>
                </c:pt>
                <c:pt idx="21">
                  <c:v>44927.875</c:v>
                </c:pt>
                <c:pt idx="22">
                  <c:v>44927.916666666701</c:v>
                </c:pt>
                <c:pt idx="23">
                  <c:v>44927.958333333299</c:v>
                </c:pt>
                <c:pt idx="24">
                  <c:v>44928</c:v>
                </c:pt>
                <c:pt idx="25">
                  <c:v>44928.041666666701</c:v>
                </c:pt>
                <c:pt idx="26">
                  <c:v>44928.083333333299</c:v>
                </c:pt>
                <c:pt idx="27">
                  <c:v>44928.125</c:v>
                </c:pt>
                <c:pt idx="28">
                  <c:v>44928.166666666701</c:v>
                </c:pt>
                <c:pt idx="29">
                  <c:v>44928.208333333299</c:v>
                </c:pt>
                <c:pt idx="30">
                  <c:v>44928.25</c:v>
                </c:pt>
                <c:pt idx="31">
                  <c:v>44928.291666666701</c:v>
                </c:pt>
                <c:pt idx="32">
                  <c:v>44928.333333333299</c:v>
                </c:pt>
                <c:pt idx="33">
                  <c:v>44928.375</c:v>
                </c:pt>
                <c:pt idx="34">
                  <c:v>44928.416666666701</c:v>
                </c:pt>
                <c:pt idx="35">
                  <c:v>44928.458333333299</c:v>
                </c:pt>
                <c:pt idx="36">
                  <c:v>44928.5</c:v>
                </c:pt>
                <c:pt idx="37">
                  <c:v>44928.541666666701</c:v>
                </c:pt>
                <c:pt idx="38">
                  <c:v>44928.583333333299</c:v>
                </c:pt>
                <c:pt idx="39">
                  <c:v>44928.625</c:v>
                </c:pt>
                <c:pt idx="40">
                  <c:v>44928.666666666701</c:v>
                </c:pt>
                <c:pt idx="41">
                  <c:v>44928.708333333299</c:v>
                </c:pt>
                <c:pt idx="42">
                  <c:v>44928.75</c:v>
                </c:pt>
                <c:pt idx="43">
                  <c:v>44928.791666666701</c:v>
                </c:pt>
                <c:pt idx="44">
                  <c:v>44928.833333333299</c:v>
                </c:pt>
                <c:pt idx="45">
                  <c:v>44928.875</c:v>
                </c:pt>
                <c:pt idx="46">
                  <c:v>44928.916666666701</c:v>
                </c:pt>
                <c:pt idx="47">
                  <c:v>44928.958333333299</c:v>
                </c:pt>
                <c:pt idx="48">
                  <c:v>44929</c:v>
                </c:pt>
                <c:pt idx="49">
                  <c:v>44929.041666666701</c:v>
                </c:pt>
                <c:pt idx="50">
                  <c:v>44929.083333333299</c:v>
                </c:pt>
                <c:pt idx="51">
                  <c:v>44929.125</c:v>
                </c:pt>
                <c:pt idx="52">
                  <c:v>44929.166666666701</c:v>
                </c:pt>
                <c:pt idx="53">
                  <c:v>44929.208333333299</c:v>
                </c:pt>
                <c:pt idx="54">
                  <c:v>44929.25</c:v>
                </c:pt>
                <c:pt idx="55">
                  <c:v>44929.291666666701</c:v>
                </c:pt>
                <c:pt idx="56">
                  <c:v>44929.333333333299</c:v>
                </c:pt>
                <c:pt idx="57">
                  <c:v>44929.375</c:v>
                </c:pt>
                <c:pt idx="58">
                  <c:v>44929.416666666701</c:v>
                </c:pt>
                <c:pt idx="59">
                  <c:v>44929.458333333299</c:v>
                </c:pt>
                <c:pt idx="60">
                  <c:v>44929.5</c:v>
                </c:pt>
                <c:pt idx="61">
                  <c:v>44929.541666666701</c:v>
                </c:pt>
                <c:pt idx="62">
                  <c:v>44929.583333333299</c:v>
                </c:pt>
                <c:pt idx="63">
                  <c:v>44929.625</c:v>
                </c:pt>
                <c:pt idx="64">
                  <c:v>44929.666666666701</c:v>
                </c:pt>
                <c:pt idx="65">
                  <c:v>44929.708333333299</c:v>
                </c:pt>
                <c:pt idx="66">
                  <c:v>44929.75</c:v>
                </c:pt>
                <c:pt idx="67">
                  <c:v>44929.791666666701</c:v>
                </c:pt>
                <c:pt idx="68">
                  <c:v>44929.833333333299</c:v>
                </c:pt>
                <c:pt idx="69">
                  <c:v>44929.875</c:v>
                </c:pt>
                <c:pt idx="70">
                  <c:v>44929.916666666701</c:v>
                </c:pt>
                <c:pt idx="71">
                  <c:v>44929.958333333299</c:v>
                </c:pt>
                <c:pt idx="72">
                  <c:v>44930</c:v>
                </c:pt>
                <c:pt idx="73">
                  <c:v>44930.041666666701</c:v>
                </c:pt>
                <c:pt idx="74">
                  <c:v>44930.083333333299</c:v>
                </c:pt>
                <c:pt idx="75">
                  <c:v>44930.125</c:v>
                </c:pt>
                <c:pt idx="76">
                  <c:v>44930.166666666701</c:v>
                </c:pt>
                <c:pt idx="77">
                  <c:v>44930.208333333299</c:v>
                </c:pt>
                <c:pt idx="78">
                  <c:v>44930.25</c:v>
                </c:pt>
                <c:pt idx="79">
                  <c:v>44930.291666666701</c:v>
                </c:pt>
                <c:pt idx="80">
                  <c:v>44930.333333333299</c:v>
                </c:pt>
                <c:pt idx="81">
                  <c:v>44930.375</c:v>
                </c:pt>
                <c:pt idx="82">
                  <c:v>44930.416666666701</c:v>
                </c:pt>
                <c:pt idx="83">
                  <c:v>44930.458333333299</c:v>
                </c:pt>
                <c:pt idx="84">
                  <c:v>44930.5</c:v>
                </c:pt>
                <c:pt idx="85">
                  <c:v>44930.541666666701</c:v>
                </c:pt>
                <c:pt idx="86">
                  <c:v>44930.583333333299</c:v>
                </c:pt>
                <c:pt idx="87">
                  <c:v>44930.625</c:v>
                </c:pt>
                <c:pt idx="88">
                  <c:v>44930.666666666701</c:v>
                </c:pt>
                <c:pt idx="89">
                  <c:v>44930.708333333299</c:v>
                </c:pt>
                <c:pt idx="90">
                  <c:v>44930.75</c:v>
                </c:pt>
                <c:pt idx="91">
                  <c:v>44930.791666666701</c:v>
                </c:pt>
                <c:pt idx="92">
                  <c:v>44930.833333333299</c:v>
                </c:pt>
                <c:pt idx="93">
                  <c:v>44930.875</c:v>
                </c:pt>
                <c:pt idx="94">
                  <c:v>44930.916666666701</c:v>
                </c:pt>
                <c:pt idx="95">
                  <c:v>44930.958333333299</c:v>
                </c:pt>
                <c:pt idx="96">
                  <c:v>44931</c:v>
                </c:pt>
                <c:pt idx="97">
                  <c:v>44931.041666666701</c:v>
                </c:pt>
                <c:pt idx="98">
                  <c:v>44931.083333333299</c:v>
                </c:pt>
                <c:pt idx="99">
                  <c:v>44931.125</c:v>
                </c:pt>
                <c:pt idx="100">
                  <c:v>44931.166666666701</c:v>
                </c:pt>
                <c:pt idx="101">
                  <c:v>44931.208333333299</c:v>
                </c:pt>
                <c:pt idx="102">
                  <c:v>44931.25</c:v>
                </c:pt>
                <c:pt idx="103">
                  <c:v>44931.291666666701</c:v>
                </c:pt>
                <c:pt idx="104">
                  <c:v>44931.333333333299</c:v>
                </c:pt>
                <c:pt idx="105">
                  <c:v>44931.375</c:v>
                </c:pt>
                <c:pt idx="106">
                  <c:v>44931.416666666701</c:v>
                </c:pt>
                <c:pt idx="107">
                  <c:v>44931.458333333299</c:v>
                </c:pt>
                <c:pt idx="108">
                  <c:v>44931.5</c:v>
                </c:pt>
                <c:pt idx="109">
                  <c:v>44931.541666666701</c:v>
                </c:pt>
                <c:pt idx="110">
                  <c:v>44931.583333333299</c:v>
                </c:pt>
                <c:pt idx="111">
                  <c:v>44931.625</c:v>
                </c:pt>
                <c:pt idx="112">
                  <c:v>44931.666666666701</c:v>
                </c:pt>
                <c:pt idx="113">
                  <c:v>44931.708333333299</c:v>
                </c:pt>
                <c:pt idx="114">
                  <c:v>44931.75</c:v>
                </c:pt>
                <c:pt idx="115">
                  <c:v>44931.791666666701</c:v>
                </c:pt>
                <c:pt idx="116">
                  <c:v>44931.833333333299</c:v>
                </c:pt>
                <c:pt idx="117">
                  <c:v>44931.875</c:v>
                </c:pt>
                <c:pt idx="118">
                  <c:v>44931.916666666701</c:v>
                </c:pt>
                <c:pt idx="119">
                  <c:v>44931.958333333299</c:v>
                </c:pt>
                <c:pt idx="120">
                  <c:v>44932</c:v>
                </c:pt>
                <c:pt idx="121">
                  <c:v>44932.041666666701</c:v>
                </c:pt>
                <c:pt idx="122">
                  <c:v>44932.083333333299</c:v>
                </c:pt>
                <c:pt idx="123">
                  <c:v>44932.125</c:v>
                </c:pt>
                <c:pt idx="124">
                  <c:v>44932.166666666701</c:v>
                </c:pt>
                <c:pt idx="125">
                  <c:v>44932.208333333299</c:v>
                </c:pt>
                <c:pt idx="126">
                  <c:v>44932.25</c:v>
                </c:pt>
                <c:pt idx="127">
                  <c:v>44932.291666666701</c:v>
                </c:pt>
                <c:pt idx="128">
                  <c:v>44932.333333333299</c:v>
                </c:pt>
                <c:pt idx="129">
                  <c:v>44932.375</c:v>
                </c:pt>
                <c:pt idx="130">
                  <c:v>44932.416666666701</c:v>
                </c:pt>
                <c:pt idx="131">
                  <c:v>44932.458333333299</c:v>
                </c:pt>
                <c:pt idx="132">
                  <c:v>44932.5</c:v>
                </c:pt>
                <c:pt idx="133">
                  <c:v>44932.541666666701</c:v>
                </c:pt>
                <c:pt idx="134">
                  <c:v>44932.583333333299</c:v>
                </c:pt>
                <c:pt idx="135">
                  <c:v>44932.625</c:v>
                </c:pt>
                <c:pt idx="136">
                  <c:v>44932.666666666701</c:v>
                </c:pt>
                <c:pt idx="137">
                  <c:v>44932.708333333299</c:v>
                </c:pt>
                <c:pt idx="138">
                  <c:v>44932.75</c:v>
                </c:pt>
                <c:pt idx="139">
                  <c:v>44932.791666666701</c:v>
                </c:pt>
                <c:pt idx="140">
                  <c:v>44932.833333333299</c:v>
                </c:pt>
                <c:pt idx="141">
                  <c:v>44932.875</c:v>
                </c:pt>
                <c:pt idx="142">
                  <c:v>44932.916666666701</c:v>
                </c:pt>
                <c:pt idx="143">
                  <c:v>44932.958333333299</c:v>
                </c:pt>
                <c:pt idx="144">
                  <c:v>44933</c:v>
                </c:pt>
                <c:pt idx="145">
                  <c:v>44933.041666666701</c:v>
                </c:pt>
                <c:pt idx="146">
                  <c:v>44933.083333333299</c:v>
                </c:pt>
                <c:pt idx="147">
                  <c:v>44933.125</c:v>
                </c:pt>
                <c:pt idx="148">
                  <c:v>44933.166666666701</c:v>
                </c:pt>
                <c:pt idx="149">
                  <c:v>44933.208333333299</c:v>
                </c:pt>
                <c:pt idx="150">
                  <c:v>44933.25</c:v>
                </c:pt>
                <c:pt idx="151">
                  <c:v>44933.291666666701</c:v>
                </c:pt>
                <c:pt idx="152">
                  <c:v>44933.333333333299</c:v>
                </c:pt>
                <c:pt idx="153">
                  <c:v>44933.375</c:v>
                </c:pt>
                <c:pt idx="154">
                  <c:v>44933.416666666701</c:v>
                </c:pt>
                <c:pt idx="155">
                  <c:v>44933.458333333299</c:v>
                </c:pt>
                <c:pt idx="156">
                  <c:v>44933.5</c:v>
                </c:pt>
                <c:pt idx="157">
                  <c:v>44933.541666666701</c:v>
                </c:pt>
                <c:pt idx="158">
                  <c:v>44933.583333333299</c:v>
                </c:pt>
                <c:pt idx="159">
                  <c:v>44933.625</c:v>
                </c:pt>
                <c:pt idx="160">
                  <c:v>44933.666666666701</c:v>
                </c:pt>
                <c:pt idx="161">
                  <c:v>44933.708333333299</c:v>
                </c:pt>
                <c:pt idx="162">
                  <c:v>44933.75</c:v>
                </c:pt>
                <c:pt idx="163">
                  <c:v>44933.791666666701</c:v>
                </c:pt>
                <c:pt idx="164">
                  <c:v>44933.833333333299</c:v>
                </c:pt>
                <c:pt idx="165">
                  <c:v>44933.875</c:v>
                </c:pt>
                <c:pt idx="166">
                  <c:v>44933.916666666701</c:v>
                </c:pt>
                <c:pt idx="167">
                  <c:v>44933.958333333299</c:v>
                </c:pt>
                <c:pt idx="168">
                  <c:v>44934</c:v>
                </c:pt>
                <c:pt idx="169">
                  <c:v>44934.041666666701</c:v>
                </c:pt>
                <c:pt idx="170">
                  <c:v>44934.083333333299</c:v>
                </c:pt>
                <c:pt idx="171">
                  <c:v>44934.125</c:v>
                </c:pt>
                <c:pt idx="172">
                  <c:v>44934.166666666701</c:v>
                </c:pt>
                <c:pt idx="173">
                  <c:v>44934.208333333299</c:v>
                </c:pt>
                <c:pt idx="174">
                  <c:v>44934.25</c:v>
                </c:pt>
                <c:pt idx="175">
                  <c:v>44934.291666666701</c:v>
                </c:pt>
                <c:pt idx="176">
                  <c:v>44934.333333333299</c:v>
                </c:pt>
                <c:pt idx="177">
                  <c:v>44934.375</c:v>
                </c:pt>
                <c:pt idx="178">
                  <c:v>44934.416666666701</c:v>
                </c:pt>
                <c:pt idx="179">
                  <c:v>44934.458333333299</c:v>
                </c:pt>
                <c:pt idx="180">
                  <c:v>44934.5</c:v>
                </c:pt>
                <c:pt idx="181">
                  <c:v>44934.541666666701</c:v>
                </c:pt>
                <c:pt idx="182">
                  <c:v>44934.583333333299</c:v>
                </c:pt>
                <c:pt idx="183">
                  <c:v>44934.625</c:v>
                </c:pt>
                <c:pt idx="184">
                  <c:v>44934.666666666701</c:v>
                </c:pt>
                <c:pt idx="185">
                  <c:v>44934.708333333299</c:v>
                </c:pt>
                <c:pt idx="186">
                  <c:v>44934.75</c:v>
                </c:pt>
                <c:pt idx="187">
                  <c:v>44934.791666666701</c:v>
                </c:pt>
                <c:pt idx="188">
                  <c:v>44934.833333333299</c:v>
                </c:pt>
                <c:pt idx="189">
                  <c:v>44934.875</c:v>
                </c:pt>
                <c:pt idx="190">
                  <c:v>44934.916666666701</c:v>
                </c:pt>
                <c:pt idx="191">
                  <c:v>44934.958333333299</c:v>
                </c:pt>
                <c:pt idx="192">
                  <c:v>44935</c:v>
                </c:pt>
                <c:pt idx="193">
                  <c:v>44935.041666666701</c:v>
                </c:pt>
                <c:pt idx="194">
                  <c:v>44935.083333333299</c:v>
                </c:pt>
                <c:pt idx="195">
                  <c:v>44935.125</c:v>
                </c:pt>
                <c:pt idx="196">
                  <c:v>44935.166666666701</c:v>
                </c:pt>
                <c:pt idx="197">
                  <c:v>44935.208333333299</c:v>
                </c:pt>
                <c:pt idx="198">
                  <c:v>44935.25</c:v>
                </c:pt>
                <c:pt idx="199">
                  <c:v>44935.291666666701</c:v>
                </c:pt>
                <c:pt idx="200">
                  <c:v>44935.333333333299</c:v>
                </c:pt>
                <c:pt idx="201">
                  <c:v>44935.375</c:v>
                </c:pt>
                <c:pt idx="202">
                  <c:v>44935.416666666701</c:v>
                </c:pt>
                <c:pt idx="203">
                  <c:v>44935.458333333299</c:v>
                </c:pt>
                <c:pt idx="204">
                  <c:v>44935.5</c:v>
                </c:pt>
                <c:pt idx="205">
                  <c:v>44935.541666666701</c:v>
                </c:pt>
                <c:pt idx="206">
                  <c:v>44935.583333333299</c:v>
                </c:pt>
                <c:pt idx="207">
                  <c:v>44935.625</c:v>
                </c:pt>
                <c:pt idx="208">
                  <c:v>44935.666666666701</c:v>
                </c:pt>
                <c:pt idx="209">
                  <c:v>44935.708333333299</c:v>
                </c:pt>
                <c:pt idx="210">
                  <c:v>44935.75</c:v>
                </c:pt>
                <c:pt idx="211">
                  <c:v>44935.791666666701</c:v>
                </c:pt>
                <c:pt idx="212">
                  <c:v>44935.833333333299</c:v>
                </c:pt>
                <c:pt idx="213">
                  <c:v>44935.875</c:v>
                </c:pt>
                <c:pt idx="214">
                  <c:v>44935.916666666701</c:v>
                </c:pt>
                <c:pt idx="215">
                  <c:v>44935.958333333299</c:v>
                </c:pt>
                <c:pt idx="216">
                  <c:v>44936</c:v>
                </c:pt>
                <c:pt idx="217">
                  <c:v>44936.041666666701</c:v>
                </c:pt>
                <c:pt idx="218">
                  <c:v>44936.083333333299</c:v>
                </c:pt>
                <c:pt idx="219">
                  <c:v>44936.125</c:v>
                </c:pt>
                <c:pt idx="220">
                  <c:v>44936.166666666701</c:v>
                </c:pt>
                <c:pt idx="221">
                  <c:v>44936.208333333299</c:v>
                </c:pt>
                <c:pt idx="222">
                  <c:v>44936.25</c:v>
                </c:pt>
                <c:pt idx="223">
                  <c:v>44936.291666666701</c:v>
                </c:pt>
                <c:pt idx="224">
                  <c:v>44936.333333333299</c:v>
                </c:pt>
                <c:pt idx="225">
                  <c:v>44936.375</c:v>
                </c:pt>
                <c:pt idx="226">
                  <c:v>44936.416666666701</c:v>
                </c:pt>
                <c:pt idx="227">
                  <c:v>44936.458333333299</c:v>
                </c:pt>
                <c:pt idx="228">
                  <c:v>44936.5</c:v>
                </c:pt>
                <c:pt idx="229">
                  <c:v>44936.541666666701</c:v>
                </c:pt>
                <c:pt idx="230">
                  <c:v>44936.583333333299</c:v>
                </c:pt>
                <c:pt idx="231">
                  <c:v>44936.625</c:v>
                </c:pt>
                <c:pt idx="232">
                  <c:v>44936.666666666701</c:v>
                </c:pt>
                <c:pt idx="233">
                  <c:v>44936.708333333299</c:v>
                </c:pt>
                <c:pt idx="234">
                  <c:v>44936.75</c:v>
                </c:pt>
                <c:pt idx="235">
                  <c:v>44936.791666666701</c:v>
                </c:pt>
                <c:pt idx="236">
                  <c:v>44936.833333333299</c:v>
                </c:pt>
                <c:pt idx="237">
                  <c:v>44936.875</c:v>
                </c:pt>
                <c:pt idx="238">
                  <c:v>44936.916666666701</c:v>
                </c:pt>
                <c:pt idx="239">
                  <c:v>44936.958333333299</c:v>
                </c:pt>
                <c:pt idx="240">
                  <c:v>44937</c:v>
                </c:pt>
                <c:pt idx="241">
                  <c:v>44937.041666666701</c:v>
                </c:pt>
                <c:pt idx="242">
                  <c:v>44937.083333333299</c:v>
                </c:pt>
                <c:pt idx="243">
                  <c:v>44937.125</c:v>
                </c:pt>
                <c:pt idx="244">
                  <c:v>44937.166666666701</c:v>
                </c:pt>
                <c:pt idx="245">
                  <c:v>44937.208333333299</c:v>
                </c:pt>
                <c:pt idx="246">
                  <c:v>44937.25</c:v>
                </c:pt>
                <c:pt idx="247">
                  <c:v>44937.291666666701</c:v>
                </c:pt>
                <c:pt idx="248">
                  <c:v>44937.333333333299</c:v>
                </c:pt>
                <c:pt idx="249">
                  <c:v>44937.375</c:v>
                </c:pt>
                <c:pt idx="250">
                  <c:v>44937.416666666701</c:v>
                </c:pt>
                <c:pt idx="251">
                  <c:v>44937.458333333299</c:v>
                </c:pt>
                <c:pt idx="252">
                  <c:v>44937.5</c:v>
                </c:pt>
                <c:pt idx="253">
                  <c:v>44937.541666666701</c:v>
                </c:pt>
                <c:pt idx="254">
                  <c:v>44937.583333333299</c:v>
                </c:pt>
                <c:pt idx="255">
                  <c:v>44937.625</c:v>
                </c:pt>
                <c:pt idx="256">
                  <c:v>44937.666666666701</c:v>
                </c:pt>
                <c:pt idx="257">
                  <c:v>44937.708333333299</c:v>
                </c:pt>
                <c:pt idx="258">
                  <c:v>44937.75</c:v>
                </c:pt>
                <c:pt idx="259">
                  <c:v>44937.791666666701</c:v>
                </c:pt>
                <c:pt idx="260">
                  <c:v>44937.833333333299</c:v>
                </c:pt>
                <c:pt idx="261">
                  <c:v>44937.875</c:v>
                </c:pt>
                <c:pt idx="262">
                  <c:v>44937.916666666701</c:v>
                </c:pt>
                <c:pt idx="263">
                  <c:v>44937.958333333299</c:v>
                </c:pt>
                <c:pt idx="264">
                  <c:v>44938</c:v>
                </c:pt>
                <c:pt idx="265">
                  <c:v>44938.041666666701</c:v>
                </c:pt>
                <c:pt idx="266">
                  <c:v>44938.083333333299</c:v>
                </c:pt>
                <c:pt idx="267">
                  <c:v>44938.125</c:v>
                </c:pt>
                <c:pt idx="268">
                  <c:v>44938.166666666701</c:v>
                </c:pt>
                <c:pt idx="269">
                  <c:v>44938.208333333299</c:v>
                </c:pt>
                <c:pt idx="270">
                  <c:v>44938.25</c:v>
                </c:pt>
                <c:pt idx="271">
                  <c:v>44938.291666666701</c:v>
                </c:pt>
                <c:pt idx="272">
                  <c:v>44938.333333333299</c:v>
                </c:pt>
                <c:pt idx="273">
                  <c:v>44938.375</c:v>
                </c:pt>
                <c:pt idx="274">
                  <c:v>44938.416666666701</c:v>
                </c:pt>
                <c:pt idx="275">
                  <c:v>44938.458333333299</c:v>
                </c:pt>
                <c:pt idx="276">
                  <c:v>44938.5</c:v>
                </c:pt>
                <c:pt idx="277">
                  <c:v>44938.541666666701</c:v>
                </c:pt>
                <c:pt idx="278">
                  <c:v>44938.583333333299</c:v>
                </c:pt>
                <c:pt idx="279">
                  <c:v>44938.625</c:v>
                </c:pt>
                <c:pt idx="280">
                  <c:v>44938.666666666701</c:v>
                </c:pt>
                <c:pt idx="281">
                  <c:v>44938.708333333299</c:v>
                </c:pt>
                <c:pt idx="282">
                  <c:v>44938.75</c:v>
                </c:pt>
                <c:pt idx="283">
                  <c:v>44938.791666666701</c:v>
                </c:pt>
                <c:pt idx="284">
                  <c:v>44938.833333333299</c:v>
                </c:pt>
                <c:pt idx="285">
                  <c:v>44938.875</c:v>
                </c:pt>
                <c:pt idx="286">
                  <c:v>44938.916666666701</c:v>
                </c:pt>
                <c:pt idx="287">
                  <c:v>44938.958333333299</c:v>
                </c:pt>
                <c:pt idx="288">
                  <c:v>44939</c:v>
                </c:pt>
                <c:pt idx="289">
                  <c:v>44939.041666666701</c:v>
                </c:pt>
                <c:pt idx="290">
                  <c:v>44939.083333333299</c:v>
                </c:pt>
                <c:pt idx="291">
                  <c:v>44939.125</c:v>
                </c:pt>
                <c:pt idx="292">
                  <c:v>44939.166666666701</c:v>
                </c:pt>
                <c:pt idx="293">
                  <c:v>44939.208333333299</c:v>
                </c:pt>
                <c:pt idx="294">
                  <c:v>44939.25</c:v>
                </c:pt>
                <c:pt idx="295">
                  <c:v>44939.291666666701</c:v>
                </c:pt>
                <c:pt idx="296">
                  <c:v>44939.333333333299</c:v>
                </c:pt>
                <c:pt idx="297">
                  <c:v>44939.375</c:v>
                </c:pt>
                <c:pt idx="298">
                  <c:v>44939.416666666701</c:v>
                </c:pt>
                <c:pt idx="299">
                  <c:v>44939.458333333299</c:v>
                </c:pt>
                <c:pt idx="300">
                  <c:v>44939.5</c:v>
                </c:pt>
                <c:pt idx="301">
                  <c:v>44939.541666666701</c:v>
                </c:pt>
                <c:pt idx="302">
                  <c:v>44939.583333333299</c:v>
                </c:pt>
                <c:pt idx="303">
                  <c:v>44939.625</c:v>
                </c:pt>
                <c:pt idx="304">
                  <c:v>44939.666666666701</c:v>
                </c:pt>
                <c:pt idx="305">
                  <c:v>44939.708333333299</c:v>
                </c:pt>
                <c:pt idx="306">
                  <c:v>44939.75</c:v>
                </c:pt>
                <c:pt idx="307">
                  <c:v>44939.791666666701</c:v>
                </c:pt>
                <c:pt idx="308">
                  <c:v>44939.833333333299</c:v>
                </c:pt>
                <c:pt idx="309">
                  <c:v>44939.875</c:v>
                </c:pt>
                <c:pt idx="310">
                  <c:v>44939.916666666701</c:v>
                </c:pt>
                <c:pt idx="311">
                  <c:v>44939.958333333299</c:v>
                </c:pt>
                <c:pt idx="312">
                  <c:v>44940</c:v>
                </c:pt>
                <c:pt idx="313">
                  <c:v>44940.041666666701</c:v>
                </c:pt>
                <c:pt idx="314">
                  <c:v>44940.083333333299</c:v>
                </c:pt>
                <c:pt idx="315">
                  <c:v>44940.125</c:v>
                </c:pt>
                <c:pt idx="316">
                  <c:v>44940.166666666701</c:v>
                </c:pt>
                <c:pt idx="317">
                  <c:v>44940.208333333299</c:v>
                </c:pt>
                <c:pt idx="318">
                  <c:v>44940.25</c:v>
                </c:pt>
                <c:pt idx="319">
                  <c:v>44940.291666666701</c:v>
                </c:pt>
                <c:pt idx="320">
                  <c:v>44940.333333333299</c:v>
                </c:pt>
                <c:pt idx="321">
                  <c:v>44940.375</c:v>
                </c:pt>
                <c:pt idx="322">
                  <c:v>44940.416666666701</c:v>
                </c:pt>
                <c:pt idx="323">
                  <c:v>44940.458333333299</c:v>
                </c:pt>
                <c:pt idx="324">
                  <c:v>44940.5</c:v>
                </c:pt>
                <c:pt idx="325">
                  <c:v>44940.541666666701</c:v>
                </c:pt>
                <c:pt idx="326">
                  <c:v>44940.583333333299</c:v>
                </c:pt>
                <c:pt idx="327">
                  <c:v>44940.625</c:v>
                </c:pt>
                <c:pt idx="328">
                  <c:v>44940.666666666701</c:v>
                </c:pt>
                <c:pt idx="329">
                  <c:v>44940.708333333299</c:v>
                </c:pt>
                <c:pt idx="330">
                  <c:v>44940.75</c:v>
                </c:pt>
                <c:pt idx="331">
                  <c:v>44940.791666666701</c:v>
                </c:pt>
                <c:pt idx="332">
                  <c:v>44940.833333333299</c:v>
                </c:pt>
                <c:pt idx="333">
                  <c:v>44940.875</c:v>
                </c:pt>
                <c:pt idx="334">
                  <c:v>44940.916666666701</c:v>
                </c:pt>
                <c:pt idx="335">
                  <c:v>44940.958333333299</c:v>
                </c:pt>
                <c:pt idx="336">
                  <c:v>44941</c:v>
                </c:pt>
                <c:pt idx="337">
                  <c:v>44941.041666666701</c:v>
                </c:pt>
                <c:pt idx="338">
                  <c:v>44941.083333333299</c:v>
                </c:pt>
                <c:pt idx="339">
                  <c:v>44941.125</c:v>
                </c:pt>
                <c:pt idx="340">
                  <c:v>44941.166666666701</c:v>
                </c:pt>
                <c:pt idx="341">
                  <c:v>44941.208333333299</c:v>
                </c:pt>
                <c:pt idx="342">
                  <c:v>44941.25</c:v>
                </c:pt>
                <c:pt idx="343">
                  <c:v>44941.291666666701</c:v>
                </c:pt>
                <c:pt idx="344">
                  <c:v>44941.333333333299</c:v>
                </c:pt>
                <c:pt idx="345">
                  <c:v>44941.375</c:v>
                </c:pt>
                <c:pt idx="346">
                  <c:v>44941.416666666701</c:v>
                </c:pt>
                <c:pt idx="347">
                  <c:v>44941.458333333299</c:v>
                </c:pt>
                <c:pt idx="348">
                  <c:v>44941.5</c:v>
                </c:pt>
                <c:pt idx="349">
                  <c:v>44941.541666666701</c:v>
                </c:pt>
                <c:pt idx="350">
                  <c:v>44941.583333333299</c:v>
                </c:pt>
                <c:pt idx="351">
                  <c:v>44941.625</c:v>
                </c:pt>
                <c:pt idx="352">
                  <c:v>44941.666666666701</c:v>
                </c:pt>
                <c:pt idx="353">
                  <c:v>44941.708333333299</c:v>
                </c:pt>
                <c:pt idx="354">
                  <c:v>44941.75</c:v>
                </c:pt>
                <c:pt idx="355">
                  <c:v>44941.791666666701</c:v>
                </c:pt>
                <c:pt idx="356">
                  <c:v>44941.833333333299</c:v>
                </c:pt>
                <c:pt idx="357">
                  <c:v>44941.875</c:v>
                </c:pt>
                <c:pt idx="358">
                  <c:v>44941.916666666701</c:v>
                </c:pt>
                <c:pt idx="359">
                  <c:v>44941.958333333299</c:v>
                </c:pt>
                <c:pt idx="360">
                  <c:v>44942</c:v>
                </c:pt>
                <c:pt idx="361">
                  <c:v>44942.041666666701</c:v>
                </c:pt>
                <c:pt idx="362">
                  <c:v>44942.083333333299</c:v>
                </c:pt>
                <c:pt idx="363">
                  <c:v>44942.125</c:v>
                </c:pt>
                <c:pt idx="364">
                  <c:v>44942.166666666701</c:v>
                </c:pt>
                <c:pt idx="365">
                  <c:v>44942.208333333299</c:v>
                </c:pt>
                <c:pt idx="366">
                  <c:v>44942.25</c:v>
                </c:pt>
                <c:pt idx="367">
                  <c:v>44942.291666666701</c:v>
                </c:pt>
                <c:pt idx="368">
                  <c:v>44942.333333333299</c:v>
                </c:pt>
                <c:pt idx="369">
                  <c:v>44942.375</c:v>
                </c:pt>
                <c:pt idx="370">
                  <c:v>44942.416666666701</c:v>
                </c:pt>
                <c:pt idx="371">
                  <c:v>44942.458333333299</c:v>
                </c:pt>
                <c:pt idx="372">
                  <c:v>44942.5</c:v>
                </c:pt>
                <c:pt idx="373">
                  <c:v>44942.541666666701</c:v>
                </c:pt>
                <c:pt idx="374">
                  <c:v>44942.583333333299</c:v>
                </c:pt>
                <c:pt idx="375">
                  <c:v>44942.625</c:v>
                </c:pt>
                <c:pt idx="376">
                  <c:v>44942.666666666701</c:v>
                </c:pt>
                <c:pt idx="377">
                  <c:v>44942.708333333299</c:v>
                </c:pt>
                <c:pt idx="378">
                  <c:v>44942.75</c:v>
                </c:pt>
                <c:pt idx="379">
                  <c:v>44942.791666666701</c:v>
                </c:pt>
                <c:pt idx="380">
                  <c:v>44942.833333333299</c:v>
                </c:pt>
                <c:pt idx="381">
                  <c:v>44942.875</c:v>
                </c:pt>
                <c:pt idx="382">
                  <c:v>44942.916666666701</c:v>
                </c:pt>
                <c:pt idx="383">
                  <c:v>44942.958333333299</c:v>
                </c:pt>
                <c:pt idx="384">
                  <c:v>44943</c:v>
                </c:pt>
                <c:pt idx="385">
                  <c:v>44943.041666666701</c:v>
                </c:pt>
                <c:pt idx="386">
                  <c:v>44943.083333333299</c:v>
                </c:pt>
                <c:pt idx="387">
                  <c:v>44943.125</c:v>
                </c:pt>
                <c:pt idx="388">
                  <c:v>44943.166666666701</c:v>
                </c:pt>
                <c:pt idx="389">
                  <c:v>44943.208333333299</c:v>
                </c:pt>
                <c:pt idx="390">
                  <c:v>44943.25</c:v>
                </c:pt>
                <c:pt idx="391">
                  <c:v>44943.291666666701</c:v>
                </c:pt>
                <c:pt idx="392">
                  <c:v>44943.333333333299</c:v>
                </c:pt>
                <c:pt idx="393">
                  <c:v>44943.375</c:v>
                </c:pt>
                <c:pt idx="394">
                  <c:v>44943.416666666701</c:v>
                </c:pt>
                <c:pt idx="395">
                  <c:v>44943.458333333299</c:v>
                </c:pt>
                <c:pt idx="396">
                  <c:v>44943.5</c:v>
                </c:pt>
                <c:pt idx="397">
                  <c:v>44943.541666666701</c:v>
                </c:pt>
                <c:pt idx="398">
                  <c:v>44943.583333333299</c:v>
                </c:pt>
                <c:pt idx="399">
                  <c:v>44943.625</c:v>
                </c:pt>
                <c:pt idx="400">
                  <c:v>44943.666666666701</c:v>
                </c:pt>
                <c:pt idx="401">
                  <c:v>44943.708333333299</c:v>
                </c:pt>
                <c:pt idx="402">
                  <c:v>44943.75</c:v>
                </c:pt>
                <c:pt idx="403">
                  <c:v>44943.791666666701</c:v>
                </c:pt>
                <c:pt idx="404">
                  <c:v>44943.833333333299</c:v>
                </c:pt>
                <c:pt idx="405">
                  <c:v>44943.875</c:v>
                </c:pt>
                <c:pt idx="406">
                  <c:v>44943.916666666701</c:v>
                </c:pt>
                <c:pt idx="407">
                  <c:v>44943.958333333299</c:v>
                </c:pt>
                <c:pt idx="408">
                  <c:v>44944</c:v>
                </c:pt>
                <c:pt idx="409">
                  <c:v>44944.041666666701</c:v>
                </c:pt>
                <c:pt idx="410">
                  <c:v>44944.083333333299</c:v>
                </c:pt>
                <c:pt idx="411">
                  <c:v>44944.125</c:v>
                </c:pt>
                <c:pt idx="412">
                  <c:v>44944.166666666701</c:v>
                </c:pt>
                <c:pt idx="413">
                  <c:v>44944.208333333299</c:v>
                </c:pt>
                <c:pt idx="414">
                  <c:v>44944.25</c:v>
                </c:pt>
                <c:pt idx="415">
                  <c:v>44944.291666666701</c:v>
                </c:pt>
                <c:pt idx="416">
                  <c:v>44944.333333333299</c:v>
                </c:pt>
                <c:pt idx="417">
                  <c:v>44944.375</c:v>
                </c:pt>
                <c:pt idx="418">
                  <c:v>44944.416666666701</c:v>
                </c:pt>
                <c:pt idx="419">
                  <c:v>44944.458333333299</c:v>
                </c:pt>
                <c:pt idx="420">
                  <c:v>44944.5</c:v>
                </c:pt>
                <c:pt idx="421">
                  <c:v>44944.541666666701</c:v>
                </c:pt>
                <c:pt idx="422">
                  <c:v>44944.583333333299</c:v>
                </c:pt>
                <c:pt idx="423">
                  <c:v>44944.625</c:v>
                </c:pt>
                <c:pt idx="424">
                  <c:v>44944.666666666701</c:v>
                </c:pt>
                <c:pt idx="425">
                  <c:v>44944.708333333299</c:v>
                </c:pt>
                <c:pt idx="426">
                  <c:v>44944.75</c:v>
                </c:pt>
                <c:pt idx="427">
                  <c:v>44944.791666666701</c:v>
                </c:pt>
                <c:pt idx="428">
                  <c:v>44944.833333333299</c:v>
                </c:pt>
                <c:pt idx="429">
                  <c:v>44944.875</c:v>
                </c:pt>
                <c:pt idx="430">
                  <c:v>44944.916666666701</c:v>
                </c:pt>
                <c:pt idx="431">
                  <c:v>44944.958333333299</c:v>
                </c:pt>
                <c:pt idx="432">
                  <c:v>44945</c:v>
                </c:pt>
                <c:pt idx="433">
                  <c:v>44945.041666666701</c:v>
                </c:pt>
                <c:pt idx="434">
                  <c:v>44945.083333333299</c:v>
                </c:pt>
                <c:pt idx="435">
                  <c:v>44945.125</c:v>
                </c:pt>
                <c:pt idx="436">
                  <c:v>44945.166666666701</c:v>
                </c:pt>
                <c:pt idx="437">
                  <c:v>44945.208333333299</c:v>
                </c:pt>
                <c:pt idx="438">
                  <c:v>44945.25</c:v>
                </c:pt>
                <c:pt idx="439">
                  <c:v>44945.291666666701</c:v>
                </c:pt>
                <c:pt idx="440">
                  <c:v>44945.333333333299</c:v>
                </c:pt>
                <c:pt idx="441">
                  <c:v>44945.375</c:v>
                </c:pt>
                <c:pt idx="442">
                  <c:v>44945.416666666701</c:v>
                </c:pt>
                <c:pt idx="443">
                  <c:v>44945.458333333299</c:v>
                </c:pt>
                <c:pt idx="444">
                  <c:v>44945.5</c:v>
                </c:pt>
                <c:pt idx="445">
                  <c:v>44945.541666666701</c:v>
                </c:pt>
                <c:pt idx="446">
                  <c:v>44945.583333333299</c:v>
                </c:pt>
                <c:pt idx="447">
                  <c:v>44945.625</c:v>
                </c:pt>
                <c:pt idx="448">
                  <c:v>44945.666666666701</c:v>
                </c:pt>
                <c:pt idx="449">
                  <c:v>44945.708333333299</c:v>
                </c:pt>
                <c:pt idx="450">
                  <c:v>44945.75</c:v>
                </c:pt>
                <c:pt idx="451">
                  <c:v>44945.791666666701</c:v>
                </c:pt>
                <c:pt idx="452">
                  <c:v>44945.833333333299</c:v>
                </c:pt>
                <c:pt idx="453">
                  <c:v>44945.875</c:v>
                </c:pt>
                <c:pt idx="454">
                  <c:v>44945.916666666701</c:v>
                </c:pt>
                <c:pt idx="455">
                  <c:v>44945.958333333299</c:v>
                </c:pt>
                <c:pt idx="456">
                  <c:v>44946</c:v>
                </c:pt>
                <c:pt idx="457">
                  <c:v>44946.041666666701</c:v>
                </c:pt>
                <c:pt idx="458">
                  <c:v>44946.083333333299</c:v>
                </c:pt>
                <c:pt idx="459">
                  <c:v>44946.125</c:v>
                </c:pt>
                <c:pt idx="460">
                  <c:v>44946.166666666701</c:v>
                </c:pt>
                <c:pt idx="461">
                  <c:v>44946.208333333299</c:v>
                </c:pt>
                <c:pt idx="462">
                  <c:v>44946.25</c:v>
                </c:pt>
                <c:pt idx="463">
                  <c:v>44946.291666666701</c:v>
                </c:pt>
                <c:pt idx="464">
                  <c:v>44946.333333333299</c:v>
                </c:pt>
                <c:pt idx="465">
                  <c:v>44946.375</c:v>
                </c:pt>
                <c:pt idx="466">
                  <c:v>44946.416666666701</c:v>
                </c:pt>
                <c:pt idx="467">
                  <c:v>44946.458333333299</c:v>
                </c:pt>
                <c:pt idx="468">
                  <c:v>44946.5</c:v>
                </c:pt>
                <c:pt idx="469">
                  <c:v>44946.541666666701</c:v>
                </c:pt>
                <c:pt idx="470">
                  <c:v>44946.583333333299</c:v>
                </c:pt>
                <c:pt idx="471">
                  <c:v>44946.625</c:v>
                </c:pt>
                <c:pt idx="472">
                  <c:v>44946.666666666701</c:v>
                </c:pt>
                <c:pt idx="473">
                  <c:v>44946.708333333299</c:v>
                </c:pt>
                <c:pt idx="474">
                  <c:v>44946.75</c:v>
                </c:pt>
                <c:pt idx="475">
                  <c:v>44946.791666666701</c:v>
                </c:pt>
                <c:pt idx="476">
                  <c:v>44946.833333333299</c:v>
                </c:pt>
                <c:pt idx="477">
                  <c:v>44946.875</c:v>
                </c:pt>
                <c:pt idx="478">
                  <c:v>44946.916666666701</c:v>
                </c:pt>
                <c:pt idx="479">
                  <c:v>44946.958333333299</c:v>
                </c:pt>
                <c:pt idx="480">
                  <c:v>44947</c:v>
                </c:pt>
                <c:pt idx="481">
                  <c:v>44947.041666666701</c:v>
                </c:pt>
                <c:pt idx="482">
                  <c:v>44947.083333333299</c:v>
                </c:pt>
                <c:pt idx="483">
                  <c:v>44947.125</c:v>
                </c:pt>
                <c:pt idx="484">
                  <c:v>44947.166666666701</c:v>
                </c:pt>
                <c:pt idx="485">
                  <c:v>44947.208333333299</c:v>
                </c:pt>
                <c:pt idx="486">
                  <c:v>44947.25</c:v>
                </c:pt>
                <c:pt idx="487">
                  <c:v>44947.291666666701</c:v>
                </c:pt>
                <c:pt idx="488">
                  <c:v>44947.333333333299</c:v>
                </c:pt>
                <c:pt idx="489">
                  <c:v>44947.375</c:v>
                </c:pt>
                <c:pt idx="490">
                  <c:v>44947.416666666701</c:v>
                </c:pt>
                <c:pt idx="491">
                  <c:v>44947.458333333299</c:v>
                </c:pt>
                <c:pt idx="492">
                  <c:v>44947.5</c:v>
                </c:pt>
                <c:pt idx="493">
                  <c:v>44947.541666666701</c:v>
                </c:pt>
                <c:pt idx="494">
                  <c:v>44947.583333333299</c:v>
                </c:pt>
                <c:pt idx="495">
                  <c:v>44947.625</c:v>
                </c:pt>
                <c:pt idx="496">
                  <c:v>44947.666666666701</c:v>
                </c:pt>
                <c:pt idx="497">
                  <c:v>44947.708333333299</c:v>
                </c:pt>
                <c:pt idx="498">
                  <c:v>44947.75</c:v>
                </c:pt>
                <c:pt idx="499">
                  <c:v>44947.791666666701</c:v>
                </c:pt>
                <c:pt idx="500">
                  <c:v>44947.833333333299</c:v>
                </c:pt>
                <c:pt idx="501">
                  <c:v>44947.875</c:v>
                </c:pt>
                <c:pt idx="502">
                  <c:v>44947.916666666701</c:v>
                </c:pt>
                <c:pt idx="503">
                  <c:v>44947.958333333299</c:v>
                </c:pt>
                <c:pt idx="504">
                  <c:v>44948</c:v>
                </c:pt>
                <c:pt idx="505">
                  <c:v>44948.041666666701</c:v>
                </c:pt>
                <c:pt idx="506">
                  <c:v>44948.083333333299</c:v>
                </c:pt>
                <c:pt idx="507">
                  <c:v>44948.125</c:v>
                </c:pt>
                <c:pt idx="508">
                  <c:v>44948.166666666701</c:v>
                </c:pt>
                <c:pt idx="509">
                  <c:v>44948.208333333299</c:v>
                </c:pt>
                <c:pt idx="510">
                  <c:v>44948.25</c:v>
                </c:pt>
                <c:pt idx="511">
                  <c:v>44948.291666666701</c:v>
                </c:pt>
                <c:pt idx="512">
                  <c:v>44948.333333333299</c:v>
                </c:pt>
                <c:pt idx="513">
                  <c:v>44948.375</c:v>
                </c:pt>
                <c:pt idx="514">
                  <c:v>44948.416666666701</c:v>
                </c:pt>
                <c:pt idx="515">
                  <c:v>44948.458333333299</c:v>
                </c:pt>
                <c:pt idx="516">
                  <c:v>44948.5</c:v>
                </c:pt>
                <c:pt idx="517">
                  <c:v>44948.541666666701</c:v>
                </c:pt>
                <c:pt idx="518">
                  <c:v>44948.583333333299</c:v>
                </c:pt>
                <c:pt idx="519">
                  <c:v>44948.625</c:v>
                </c:pt>
                <c:pt idx="520">
                  <c:v>44948.666666666701</c:v>
                </c:pt>
                <c:pt idx="521">
                  <c:v>44948.708333333299</c:v>
                </c:pt>
                <c:pt idx="522">
                  <c:v>44948.75</c:v>
                </c:pt>
                <c:pt idx="523">
                  <c:v>44948.791666666701</c:v>
                </c:pt>
                <c:pt idx="524">
                  <c:v>44948.833333333299</c:v>
                </c:pt>
                <c:pt idx="525">
                  <c:v>44948.875</c:v>
                </c:pt>
                <c:pt idx="526">
                  <c:v>44948.916666666701</c:v>
                </c:pt>
                <c:pt idx="527">
                  <c:v>44948.958333333299</c:v>
                </c:pt>
                <c:pt idx="528">
                  <c:v>44949</c:v>
                </c:pt>
                <c:pt idx="529">
                  <c:v>44949.041666666701</c:v>
                </c:pt>
                <c:pt idx="530">
                  <c:v>44949.083333333299</c:v>
                </c:pt>
                <c:pt idx="531">
                  <c:v>44949.125</c:v>
                </c:pt>
                <c:pt idx="532">
                  <c:v>44949.166666666701</c:v>
                </c:pt>
                <c:pt idx="533">
                  <c:v>44949.208333333299</c:v>
                </c:pt>
                <c:pt idx="534">
                  <c:v>44949.25</c:v>
                </c:pt>
                <c:pt idx="535">
                  <c:v>44949.291666666701</c:v>
                </c:pt>
                <c:pt idx="536">
                  <c:v>44949.333333333299</c:v>
                </c:pt>
                <c:pt idx="537">
                  <c:v>44949.375</c:v>
                </c:pt>
                <c:pt idx="538">
                  <c:v>44949.416666666701</c:v>
                </c:pt>
                <c:pt idx="539">
                  <c:v>44949.458333333299</c:v>
                </c:pt>
                <c:pt idx="540">
                  <c:v>44949.5</c:v>
                </c:pt>
                <c:pt idx="541">
                  <c:v>44949.541666666701</c:v>
                </c:pt>
                <c:pt idx="542">
                  <c:v>44949.583333333299</c:v>
                </c:pt>
                <c:pt idx="543">
                  <c:v>44949.625</c:v>
                </c:pt>
                <c:pt idx="544">
                  <c:v>44949.666666666701</c:v>
                </c:pt>
                <c:pt idx="545">
                  <c:v>44949.708333333299</c:v>
                </c:pt>
                <c:pt idx="546">
                  <c:v>44949.75</c:v>
                </c:pt>
                <c:pt idx="547">
                  <c:v>44949.791666666701</c:v>
                </c:pt>
                <c:pt idx="548">
                  <c:v>44949.833333333299</c:v>
                </c:pt>
                <c:pt idx="549">
                  <c:v>44949.875</c:v>
                </c:pt>
                <c:pt idx="550">
                  <c:v>44949.916666666701</c:v>
                </c:pt>
                <c:pt idx="551">
                  <c:v>44949.958333333299</c:v>
                </c:pt>
                <c:pt idx="552">
                  <c:v>44950</c:v>
                </c:pt>
                <c:pt idx="553">
                  <c:v>44950.041666666701</c:v>
                </c:pt>
                <c:pt idx="554">
                  <c:v>44950.083333333299</c:v>
                </c:pt>
                <c:pt idx="555">
                  <c:v>44950.125</c:v>
                </c:pt>
                <c:pt idx="556">
                  <c:v>44950.166666666701</c:v>
                </c:pt>
                <c:pt idx="557">
                  <c:v>44950.208333333299</c:v>
                </c:pt>
                <c:pt idx="558">
                  <c:v>44950.25</c:v>
                </c:pt>
                <c:pt idx="559">
                  <c:v>44950.291666666701</c:v>
                </c:pt>
                <c:pt idx="560">
                  <c:v>44950.333333333299</c:v>
                </c:pt>
                <c:pt idx="561">
                  <c:v>44950.375</c:v>
                </c:pt>
                <c:pt idx="562">
                  <c:v>44950.416666666701</c:v>
                </c:pt>
                <c:pt idx="563">
                  <c:v>44950.458333333299</c:v>
                </c:pt>
                <c:pt idx="564">
                  <c:v>44950.5</c:v>
                </c:pt>
                <c:pt idx="565">
                  <c:v>44950.541666666701</c:v>
                </c:pt>
                <c:pt idx="566">
                  <c:v>44950.583333333299</c:v>
                </c:pt>
                <c:pt idx="567">
                  <c:v>44950.625</c:v>
                </c:pt>
                <c:pt idx="568">
                  <c:v>44950.666666666701</c:v>
                </c:pt>
                <c:pt idx="569">
                  <c:v>44950.708333333299</c:v>
                </c:pt>
                <c:pt idx="570">
                  <c:v>44950.75</c:v>
                </c:pt>
                <c:pt idx="571">
                  <c:v>44950.791666666701</c:v>
                </c:pt>
                <c:pt idx="572">
                  <c:v>44950.833333333299</c:v>
                </c:pt>
                <c:pt idx="573">
                  <c:v>44950.875</c:v>
                </c:pt>
                <c:pt idx="574">
                  <c:v>44950.916666666701</c:v>
                </c:pt>
                <c:pt idx="575">
                  <c:v>44950.958333333299</c:v>
                </c:pt>
                <c:pt idx="576">
                  <c:v>44951</c:v>
                </c:pt>
                <c:pt idx="577">
                  <c:v>44951.041666666701</c:v>
                </c:pt>
                <c:pt idx="578">
                  <c:v>44951.083333333299</c:v>
                </c:pt>
                <c:pt idx="579">
                  <c:v>44951.125</c:v>
                </c:pt>
                <c:pt idx="580">
                  <c:v>44951.166666666701</c:v>
                </c:pt>
                <c:pt idx="581">
                  <c:v>44951.208333333299</c:v>
                </c:pt>
                <c:pt idx="582">
                  <c:v>44951.25</c:v>
                </c:pt>
                <c:pt idx="583">
                  <c:v>44951.291666666701</c:v>
                </c:pt>
                <c:pt idx="584">
                  <c:v>44951.333333333299</c:v>
                </c:pt>
                <c:pt idx="585">
                  <c:v>44951.375</c:v>
                </c:pt>
                <c:pt idx="586">
                  <c:v>44951.416666666701</c:v>
                </c:pt>
                <c:pt idx="587">
                  <c:v>44951.458333333299</c:v>
                </c:pt>
                <c:pt idx="588">
                  <c:v>44951.5</c:v>
                </c:pt>
                <c:pt idx="589">
                  <c:v>44951.541666666701</c:v>
                </c:pt>
                <c:pt idx="590">
                  <c:v>44951.583333333299</c:v>
                </c:pt>
                <c:pt idx="591">
                  <c:v>44951.625</c:v>
                </c:pt>
                <c:pt idx="592">
                  <c:v>44951.666666666701</c:v>
                </c:pt>
                <c:pt idx="593">
                  <c:v>44951.708333333299</c:v>
                </c:pt>
                <c:pt idx="594">
                  <c:v>44951.75</c:v>
                </c:pt>
                <c:pt idx="595">
                  <c:v>44951.791666666701</c:v>
                </c:pt>
                <c:pt idx="596">
                  <c:v>44951.833333333299</c:v>
                </c:pt>
                <c:pt idx="597">
                  <c:v>44951.875</c:v>
                </c:pt>
                <c:pt idx="598">
                  <c:v>44951.916666666701</c:v>
                </c:pt>
                <c:pt idx="599">
                  <c:v>44951.958333333299</c:v>
                </c:pt>
                <c:pt idx="600">
                  <c:v>44952</c:v>
                </c:pt>
                <c:pt idx="601">
                  <c:v>44952.041666666701</c:v>
                </c:pt>
                <c:pt idx="602">
                  <c:v>44952.083333333299</c:v>
                </c:pt>
                <c:pt idx="603">
                  <c:v>44952.125</c:v>
                </c:pt>
                <c:pt idx="604">
                  <c:v>44952.166666666701</c:v>
                </c:pt>
                <c:pt idx="605">
                  <c:v>44952.208333333299</c:v>
                </c:pt>
                <c:pt idx="606">
                  <c:v>44952.25</c:v>
                </c:pt>
                <c:pt idx="607">
                  <c:v>44952.291666666701</c:v>
                </c:pt>
                <c:pt idx="608">
                  <c:v>44952.333333333299</c:v>
                </c:pt>
                <c:pt idx="609">
                  <c:v>44952.375</c:v>
                </c:pt>
                <c:pt idx="610">
                  <c:v>44952.416666666701</c:v>
                </c:pt>
                <c:pt idx="611">
                  <c:v>44952.458333333299</c:v>
                </c:pt>
                <c:pt idx="612">
                  <c:v>44952.5</c:v>
                </c:pt>
                <c:pt idx="613">
                  <c:v>44952.541666666701</c:v>
                </c:pt>
                <c:pt idx="614">
                  <c:v>44952.583333333299</c:v>
                </c:pt>
                <c:pt idx="615">
                  <c:v>44952.625</c:v>
                </c:pt>
                <c:pt idx="616">
                  <c:v>44952.666666666701</c:v>
                </c:pt>
                <c:pt idx="617">
                  <c:v>44952.708333333299</c:v>
                </c:pt>
                <c:pt idx="618">
                  <c:v>44952.75</c:v>
                </c:pt>
                <c:pt idx="619">
                  <c:v>44952.791666666701</c:v>
                </c:pt>
                <c:pt idx="620">
                  <c:v>44952.833333333299</c:v>
                </c:pt>
                <c:pt idx="621">
                  <c:v>44952.875</c:v>
                </c:pt>
                <c:pt idx="622">
                  <c:v>44952.916666666701</c:v>
                </c:pt>
                <c:pt idx="623">
                  <c:v>44952.958333333299</c:v>
                </c:pt>
                <c:pt idx="624">
                  <c:v>44953</c:v>
                </c:pt>
                <c:pt idx="625">
                  <c:v>44953.041666666701</c:v>
                </c:pt>
                <c:pt idx="626">
                  <c:v>44953.083333333299</c:v>
                </c:pt>
                <c:pt idx="627">
                  <c:v>44953.125</c:v>
                </c:pt>
                <c:pt idx="628">
                  <c:v>44953.166666666701</c:v>
                </c:pt>
                <c:pt idx="629">
                  <c:v>44953.208333333299</c:v>
                </c:pt>
                <c:pt idx="630">
                  <c:v>44953.25</c:v>
                </c:pt>
                <c:pt idx="631">
                  <c:v>44953.291666666701</c:v>
                </c:pt>
                <c:pt idx="632">
                  <c:v>44953.333333333299</c:v>
                </c:pt>
                <c:pt idx="633">
                  <c:v>44953.375</c:v>
                </c:pt>
                <c:pt idx="634">
                  <c:v>44953.416666666701</c:v>
                </c:pt>
                <c:pt idx="635">
                  <c:v>44953.458333333299</c:v>
                </c:pt>
                <c:pt idx="636">
                  <c:v>44953.5</c:v>
                </c:pt>
                <c:pt idx="637">
                  <c:v>44953.541666666701</c:v>
                </c:pt>
                <c:pt idx="638">
                  <c:v>44953.583333333299</c:v>
                </c:pt>
                <c:pt idx="639">
                  <c:v>44953.625</c:v>
                </c:pt>
                <c:pt idx="640">
                  <c:v>44953.666666666701</c:v>
                </c:pt>
                <c:pt idx="641">
                  <c:v>44953.708333333299</c:v>
                </c:pt>
                <c:pt idx="642">
                  <c:v>44953.75</c:v>
                </c:pt>
                <c:pt idx="643">
                  <c:v>44953.791666666701</c:v>
                </c:pt>
                <c:pt idx="644">
                  <c:v>44953.833333333299</c:v>
                </c:pt>
                <c:pt idx="645">
                  <c:v>44953.875</c:v>
                </c:pt>
                <c:pt idx="646">
                  <c:v>44953.916666666701</c:v>
                </c:pt>
                <c:pt idx="647">
                  <c:v>44953.958333333299</c:v>
                </c:pt>
                <c:pt idx="648">
                  <c:v>44954</c:v>
                </c:pt>
                <c:pt idx="649">
                  <c:v>44954.041666666701</c:v>
                </c:pt>
                <c:pt idx="650">
                  <c:v>44954.083333333299</c:v>
                </c:pt>
                <c:pt idx="651">
                  <c:v>44954.125</c:v>
                </c:pt>
                <c:pt idx="652">
                  <c:v>44954.166666666701</c:v>
                </c:pt>
                <c:pt idx="653">
                  <c:v>44954.208333333299</c:v>
                </c:pt>
                <c:pt idx="654">
                  <c:v>44954.25</c:v>
                </c:pt>
                <c:pt idx="655">
                  <c:v>44954.291666666701</c:v>
                </c:pt>
                <c:pt idx="656">
                  <c:v>44954.333333333299</c:v>
                </c:pt>
                <c:pt idx="657">
                  <c:v>44954.375</c:v>
                </c:pt>
                <c:pt idx="658">
                  <c:v>44954.416666666701</c:v>
                </c:pt>
                <c:pt idx="659">
                  <c:v>44954.458333333299</c:v>
                </c:pt>
                <c:pt idx="660">
                  <c:v>44954.5</c:v>
                </c:pt>
                <c:pt idx="661">
                  <c:v>44954.541666666701</c:v>
                </c:pt>
                <c:pt idx="662">
                  <c:v>44954.583333333299</c:v>
                </c:pt>
                <c:pt idx="663">
                  <c:v>44954.625</c:v>
                </c:pt>
                <c:pt idx="664">
                  <c:v>44954.666666666701</c:v>
                </c:pt>
                <c:pt idx="665">
                  <c:v>44954.708333333299</c:v>
                </c:pt>
                <c:pt idx="666">
                  <c:v>44954.75</c:v>
                </c:pt>
                <c:pt idx="667">
                  <c:v>44954.791666666701</c:v>
                </c:pt>
                <c:pt idx="668">
                  <c:v>44954.833333333299</c:v>
                </c:pt>
                <c:pt idx="669">
                  <c:v>44954.875</c:v>
                </c:pt>
                <c:pt idx="670">
                  <c:v>44954.916666666701</c:v>
                </c:pt>
                <c:pt idx="671">
                  <c:v>44954.958333333299</c:v>
                </c:pt>
                <c:pt idx="672">
                  <c:v>44955</c:v>
                </c:pt>
                <c:pt idx="673">
                  <c:v>44955.041666666701</c:v>
                </c:pt>
                <c:pt idx="674">
                  <c:v>44955.083333333299</c:v>
                </c:pt>
                <c:pt idx="675">
                  <c:v>44955.125</c:v>
                </c:pt>
                <c:pt idx="676">
                  <c:v>44955.166666666701</c:v>
                </c:pt>
                <c:pt idx="677">
                  <c:v>44955.208333333299</c:v>
                </c:pt>
                <c:pt idx="678">
                  <c:v>44955.25</c:v>
                </c:pt>
                <c:pt idx="679">
                  <c:v>44955.291666666701</c:v>
                </c:pt>
                <c:pt idx="680">
                  <c:v>44955.333333333299</c:v>
                </c:pt>
                <c:pt idx="681">
                  <c:v>44955.375</c:v>
                </c:pt>
                <c:pt idx="682">
                  <c:v>44955.416666666701</c:v>
                </c:pt>
                <c:pt idx="683">
                  <c:v>44955.458333333299</c:v>
                </c:pt>
                <c:pt idx="684">
                  <c:v>44955.5</c:v>
                </c:pt>
                <c:pt idx="685">
                  <c:v>44955.541666666701</c:v>
                </c:pt>
                <c:pt idx="686">
                  <c:v>44955.583333333299</c:v>
                </c:pt>
                <c:pt idx="687">
                  <c:v>44955.625</c:v>
                </c:pt>
                <c:pt idx="688">
                  <c:v>44955.666666666701</c:v>
                </c:pt>
                <c:pt idx="689">
                  <c:v>44955.708333333299</c:v>
                </c:pt>
                <c:pt idx="690">
                  <c:v>44955.75</c:v>
                </c:pt>
                <c:pt idx="691">
                  <c:v>44955.791666666701</c:v>
                </c:pt>
                <c:pt idx="692">
                  <c:v>44955.833333333299</c:v>
                </c:pt>
                <c:pt idx="693">
                  <c:v>44955.875</c:v>
                </c:pt>
                <c:pt idx="694">
                  <c:v>44955.916666666701</c:v>
                </c:pt>
                <c:pt idx="695">
                  <c:v>44955.958333333299</c:v>
                </c:pt>
                <c:pt idx="696">
                  <c:v>44956</c:v>
                </c:pt>
                <c:pt idx="697">
                  <c:v>44956.041666666701</c:v>
                </c:pt>
                <c:pt idx="698">
                  <c:v>44956.083333333299</c:v>
                </c:pt>
                <c:pt idx="699">
                  <c:v>44956.125</c:v>
                </c:pt>
                <c:pt idx="700">
                  <c:v>44956.166666666701</c:v>
                </c:pt>
                <c:pt idx="701">
                  <c:v>44956.208333333299</c:v>
                </c:pt>
                <c:pt idx="702">
                  <c:v>44956.25</c:v>
                </c:pt>
                <c:pt idx="703">
                  <c:v>44956.291666666701</c:v>
                </c:pt>
                <c:pt idx="704">
                  <c:v>44956.333333333299</c:v>
                </c:pt>
                <c:pt idx="705">
                  <c:v>44956.375</c:v>
                </c:pt>
                <c:pt idx="706">
                  <c:v>44956.416666666701</c:v>
                </c:pt>
                <c:pt idx="707">
                  <c:v>44956.458333333299</c:v>
                </c:pt>
                <c:pt idx="708">
                  <c:v>44956.5</c:v>
                </c:pt>
                <c:pt idx="709">
                  <c:v>44956.541666666701</c:v>
                </c:pt>
                <c:pt idx="710">
                  <c:v>44956.583333333299</c:v>
                </c:pt>
                <c:pt idx="711">
                  <c:v>44956.625</c:v>
                </c:pt>
                <c:pt idx="712">
                  <c:v>44956.666666666701</c:v>
                </c:pt>
                <c:pt idx="713">
                  <c:v>44956.708333333299</c:v>
                </c:pt>
                <c:pt idx="714">
                  <c:v>44956.75</c:v>
                </c:pt>
                <c:pt idx="715">
                  <c:v>44956.791666666701</c:v>
                </c:pt>
                <c:pt idx="716">
                  <c:v>44956.833333333299</c:v>
                </c:pt>
                <c:pt idx="717">
                  <c:v>44956.875</c:v>
                </c:pt>
                <c:pt idx="718">
                  <c:v>44956.916666666701</c:v>
                </c:pt>
                <c:pt idx="719">
                  <c:v>44956.958333333299</c:v>
                </c:pt>
                <c:pt idx="720">
                  <c:v>44957</c:v>
                </c:pt>
                <c:pt idx="721">
                  <c:v>44957.041666666701</c:v>
                </c:pt>
                <c:pt idx="722">
                  <c:v>44957.083333333299</c:v>
                </c:pt>
                <c:pt idx="723">
                  <c:v>44957.125</c:v>
                </c:pt>
                <c:pt idx="724">
                  <c:v>44957.166666666701</c:v>
                </c:pt>
                <c:pt idx="725">
                  <c:v>44957.208333333299</c:v>
                </c:pt>
                <c:pt idx="726">
                  <c:v>44957.25</c:v>
                </c:pt>
                <c:pt idx="727">
                  <c:v>44957.291666666701</c:v>
                </c:pt>
                <c:pt idx="728">
                  <c:v>44957.333333333299</c:v>
                </c:pt>
                <c:pt idx="729">
                  <c:v>44957.375</c:v>
                </c:pt>
                <c:pt idx="730">
                  <c:v>44957.416666666701</c:v>
                </c:pt>
                <c:pt idx="731">
                  <c:v>44957.458333333299</c:v>
                </c:pt>
                <c:pt idx="732">
                  <c:v>44957.5</c:v>
                </c:pt>
                <c:pt idx="733">
                  <c:v>44957.541666666701</c:v>
                </c:pt>
                <c:pt idx="734">
                  <c:v>44957.583333333299</c:v>
                </c:pt>
                <c:pt idx="735">
                  <c:v>44957.625</c:v>
                </c:pt>
                <c:pt idx="736">
                  <c:v>44957.666666666701</c:v>
                </c:pt>
                <c:pt idx="737">
                  <c:v>44957.708333333299</c:v>
                </c:pt>
                <c:pt idx="738">
                  <c:v>44957.75</c:v>
                </c:pt>
                <c:pt idx="739">
                  <c:v>44957.791666666701</c:v>
                </c:pt>
                <c:pt idx="740">
                  <c:v>44957.833333333299</c:v>
                </c:pt>
                <c:pt idx="741">
                  <c:v>44957.875</c:v>
                </c:pt>
                <c:pt idx="742">
                  <c:v>44957.916666666701</c:v>
                </c:pt>
                <c:pt idx="743">
                  <c:v>44957.958333333299</c:v>
                </c:pt>
              </c:numCache>
            </c:numRef>
          </c:xVal>
          <c:yVal>
            <c:numRef>
              <c:f>'Jämförelse helår'!$P$2:$P$745</c:f>
              <c:numCache>
                <c:formatCode>#,##0.00</c:formatCode>
                <c:ptCount val="744"/>
                <c:pt idx="0">
                  <c:v>3.0840000000000001</c:v>
                </c:pt>
                <c:pt idx="1">
                  <c:v>2.5129999999999999</c:v>
                </c:pt>
                <c:pt idx="2">
                  <c:v>3</c:v>
                </c:pt>
                <c:pt idx="3">
                  <c:v>2.3460000000000001</c:v>
                </c:pt>
                <c:pt idx="4">
                  <c:v>2.9980000000000002</c:v>
                </c:pt>
                <c:pt idx="5">
                  <c:v>2.327</c:v>
                </c:pt>
                <c:pt idx="6">
                  <c:v>2.3359999999999999</c:v>
                </c:pt>
                <c:pt idx="7">
                  <c:v>2.7869999999999999</c:v>
                </c:pt>
                <c:pt idx="8">
                  <c:v>2.569</c:v>
                </c:pt>
                <c:pt idx="9">
                  <c:v>2.9249999999999998</c:v>
                </c:pt>
                <c:pt idx="10">
                  <c:v>3.081</c:v>
                </c:pt>
                <c:pt idx="11">
                  <c:v>3.2240000000000002</c:v>
                </c:pt>
                <c:pt idx="12">
                  <c:v>3.7269999999999999</c:v>
                </c:pt>
                <c:pt idx="13">
                  <c:v>3.8220000000000001</c:v>
                </c:pt>
                <c:pt idx="14">
                  <c:v>3.593</c:v>
                </c:pt>
                <c:pt idx="15">
                  <c:v>3.2250000000000001</c:v>
                </c:pt>
                <c:pt idx="16">
                  <c:v>2.931</c:v>
                </c:pt>
                <c:pt idx="17">
                  <c:v>3.6160000000000001</c:v>
                </c:pt>
                <c:pt idx="18">
                  <c:v>3.0779999999999998</c:v>
                </c:pt>
                <c:pt idx="19">
                  <c:v>4.556</c:v>
                </c:pt>
                <c:pt idx="20">
                  <c:v>4.8390000000000004</c:v>
                </c:pt>
                <c:pt idx="21">
                  <c:v>4.0579999999999998</c:v>
                </c:pt>
                <c:pt idx="22">
                  <c:v>3.6760000000000002</c:v>
                </c:pt>
                <c:pt idx="23">
                  <c:v>2.8839999999999999</c:v>
                </c:pt>
                <c:pt idx="24">
                  <c:v>3.0070000000000001</c:v>
                </c:pt>
                <c:pt idx="25">
                  <c:v>2.419</c:v>
                </c:pt>
                <c:pt idx="26">
                  <c:v>3.0419999999999998</c:v>
                </c:pt>
                <c:pt idx="27">
                  <c:v>2.52</c:v>
                </c:pt>
                <c:pt idx="28">
                  <c:v>2.3769999999999998</c:v>
                </c:pt>
                <c:pt idx="29">
                  <c:v>3.0449999999999999</c:v>
                </c:pt>
                <c:pt idx="30">
                  <c:v>1.9830000000000001</c:v>
                </c:pt>
                <c:pt idx="31">
                  <c:v>2.3530000000000002</c:v>
                </c:pt>
                <c:pt idx="32">
                  <c:v>3.2349999999999999</c:v>
                </c:pt>
                <c:pt idx="33">
                  <c:v>2.8839999999999999</c:v>
                </c:pt>
                <c:pt idx="34">
                  <c:v>2.0009999999999999</c:v>
                </c:pt>
                <c:pt idx="35">
                  <c:v>3.5569999999999999</c:v>
                </c:pt>
                <c:pt idx="36">
                  <c:v>2.5590000000000002</c:v>
                </c:pt>
                <c:pt idx="37">
                  <c:v>2.899</c:v>
                </c:pt>
                <c:pt idx="38">
                  <c:v>2.149</c:v>
                </c:pt>
                <c:pt idx="39">
                  <c:v>3.681</c:v>
                </c:pt>
                <c:pt idx="40">
                  <c:v>2.746</c:v>
                </c:pt>
                <c:pt idx="41">
                  <c:v>3.7120000000000002</c:v>
                </c:pt>
                <c:pt idx="42">
                  <c:v>3.6920000000000002</c:v>
                </c:pt>
                <c:pt idx="43">
                  <c:v>2.875</c:v>
                </c:pt>
                <c:pt idx="44">
                  <c:v>3.28</c:v>
                </c:pt>
                <c:pt idx="45">
                  <c:v>2.839</c:v>
                </c:pt>
                <c:pt idx="46">
                  <c:v>3.3170000000000002</c:v>
                </c:pt>
                <c:pt idx="47">
                  <c:v>3.2290000000000001</c:v>
                </c:pt>
                <c:pt idx="48">
                  <c:v>3.226</c:v>
                </c:pt>
                <c:pt idx="49">
                  <c:v>3.3460000000000001</c:v>
                </c:pt>
                <c:pt idx="50">
                  <c:v>3.1389999999999998</c:v>
                </c:pt>
                <c:pt idx="51">
                  <c:v>3.081</c:v>
                </c:pt>
                <c:pt idx="52">
                  <c:v>3.419</c:v>
                </c:pt>
                <c:pt idx="53">
                  <c:v>3.1760000000000002</c:v>
                </c:pt>
                <c:pt idx="54">
                  <c:v>3.4849999999999999</c:v>
                </c:pt>
                <c:pt idx="55">
                  <c:v>3</c:v>
                </c:pt>
                <c:pt idx="56">
                  <c:v>3.02</c:v>
                </c:pt>
                <c:pt idx="57">
                  <c:v>3.2490000000000001</c:v>
                </c:pt>
                <c:pt idx="58">
                  <c:v>3.5289999999999999</c:v>
                </c:pt>
                <c:pt idx="59">
                  <c:v>3.2610000000000001</c:v>
                </c:pt>
                <c:pt idx="60">
                  <c:v>4.899</c:v>
                </c:pt>
                <c:pt idx="61">
                  <c:v>4.6639999999999997</c:v>
                </c:pt>
                <c:pt idx="62">
                  <c:v>3.4260000000000002</c:v>
                </c:pt>
                <c:pt idx="63">
                  <c:v>4.1719999999999997</c:v>
                </c:pt>
                <c:pt idx="64">
                  <c:v>3.2959999999999998</c:v>
                </c:pt>
                <c:pt idx="65">
                  <c:v>5.3520000000000003</c:v>
                </c:pt>
                <c:pt idx="66">
                  <c:v>5.907</c:v>
                </c:pt>
                <c:pt idx="67">
                  <c:v>5.74</c:v>
                </c:pt>
                <c:pt idx="68">
                  <c:v>6.7279999999999998</c:v>
                </c:pt>
                <c:pt idx="69">
                  <c:v>6.101</c:v>
                </c:pt>
                <c:pt idx="70">
                  <c:v>5.9379999999999997</c:v>
                </c:pt>
                <c:pt idx="71">
                  <c:v>5.4560000000000004</c:v>
                </c:pt>
                <c:pt idx="72">
                  <c:v>6.2089999999999996</c:v>
                </c:pt>
                <c:pt idx="73">
                  <c:v>5.1769999999999996</c:v>
                </c:pt>
                <c:pt idx="74">
                  <c:v>5.6680000000000001</c:v>
                </c:pt>
                <c:pt idx="75">
                  <c:v>5.2240000000000002</c:v>
                </c:pt>
                <c:pt idx="76">
                  <c:v>5.0819999999999999</c:v>
                </c:pt>
                <c:pt idx="77">
                  <c:v>5.3570000000000002</c:v>
                </c:pt>
                <c:pt idx="78">
                  <c:v>4.1159999999999997</c:v>
                </c:pt>
                <c:pt idx="79">
                  <c:v>3.1589999999999998</c:v>
                </c:pt>
                <c:pt idx="80">
                  <c:v>3.0720000000000001</c:v>
                </c:pt>
                <c:pt idx="81">
                  <c:v>3.0819999999999999</c:v>
                </c:pt>
                <c:pt idx="82">
                  <c:v>3.0619999999999998</c:v>
                </c:pt>
                <c:pt idx="83">
                  <c:v>3.0539999999999998</c:v>
                </c:pt>
                <c:pt idx="84">
                  <c:v>4.1369999999999996</c:v>
                </c:pt>
                <c:pt idx="85">
                  <c:v>4.4420000000000002</c:v>
                </c:pt>
                <c:pt idx="86">
                  <c:v>4.3550000000000004</c:v>
                </c:pt>
                <c:pt idx="87">
                  <c:v>4.2450000000000001</c:v>
                </c:pt>
                <c:pt idx="88">
                  <c:v>3.2869999999999999</c:v>
                </c:pt>
                <c:pt idx="89">
                  <c:v>3.544</c:v>
                </c:pt>
                <c:pt idx="90">
                  <c:v>3.5590000000000002</c:v>
                </c:pt>
                <c:pt idx="91">
                  <c:v>3.871</c:v>
                </c:pt>
                <c:pt idx="92">
                  <c:v>3.5289999999999999</c:v>
                </c:pt>
                <c:pt idx="93">
                  <c:v>4.3140000000000001</c:v>
                </c:pt>
                <c:pt idx="94">
                  <c:v>3.8540000000000001</c:v>
                </c:pt>
                <c:pt idx="95">
                  <c:v>3.3860000000000001</c:v>
                </c:pt>
                <c:pt idx="96">
                  <c:v>3.2330000000000001</c:v>
                </c:pt>
                <c:pt idx="97">
                  <c:v>3.1819999999999999</c:v>
                </c:pt>
                <c:pt idx="98">
                  <c:v>3.18</c:v>
                </c:pt>
                <c:pt idx="99">
                  <c:v>3.0659999999999998</c:v>
                </c:pt>
                <c:pt idx="100">
                  <c:v>4.1470000000000002</c:v>
                </c:pt>
                <c:pt idx="101">
                  <c:v>4.556</c:v>
                </c:pt>
                <c:pt idx="102">
                  <c:v>3.202</c:v>
                </c:pt>
                <c:pt idx="103">
                  <c:v>3.129</c:v>
                </c:pt>
                <c:pt idx="104">
                  <c:v>3.262</c:v>
                </c:pt>
                <c:pt idx="105">
                  <c:v>3.0590000000000002</c:v>
                </c:pt>
                <c:pt idx="106">
                  <c:v>3.742</c:v>
                </c:pt>
                <c:pt idx="107">
                  <c:v>3.8170000000000002</c:v>
                </c:pt>
                <c:pt idx="108">
                  <c:v>4.8310000000000004</c:v>
                </c:pt>
                <c:pt idx="109">
                  <c:v>3.8620000000000001</c:v>
                </c:pt>
                <c:pt idx="110">
                  <c:v>4.5679999999999996</c:v>
                </c:pt>
                <c:pt idx="111">
                  <c:v>4.8090000000000002</c:v>
                </c:pt>
                <c:pt idx="112">
                  <c:v>5.5750000000000002</c:v>
                </c:pt>
                <c:pt idx="113">
                  <c:v>3.9329999999999998</c:v>
                </c:pt>
                <c:pt idx="114">
                  <c:v>3.7389999999999999</c:v>
                </c:pt>
                <c:pt idx="115">
                  <c:v>3.3740000000000001</c:v>
                </c:pt>
                <c:pt idx="116">
                  <c:v>4.4909999999999997</c:v>
                </c:pt>
                <c:pt idx="117">
                  <c:v>3.44</c:v>
                </c:pt>
                <c:pt idx="118">
                  <c:v>5.1070000000000002</c:v>
                </c:pt>
                <c:pt idx="119">
                  <c:v>3.927</c:v>
                </c:pt>
                <c:pt idx="120">
                  <c:v>5.5129999999999999</c:v>
                </c:pt>
                <c:pt idx="121">
                  <c:v>4.7750000000000004</c:v>
                </c:pt>
                <c:pt idx="122">
                  <c:v>3.1389999999999998</c:v>
                </c:pt>
                <c:pt idx="123">
                  <c:v>3.9860000000000002</c:v>
                </c:pt>
                <c:pt idx="124">
                  <c:v>3.2949999999999999</c:v>
                </c:pt>
                <c:pt idx="125">
                  <c:v>3.7810000000000001</c:v>
                </c:pt>
                <c:pt idx="126">
                  <c:v>3.0209999999999999</c:v>
                </c:pt>
                <c:pt idx="127">
                  <c:v>4.2619999999999996</c:v>
                </c:pt>
                <c:pt idx="128">
                  <c:v>4.5199999999999996</c:v>
                </c:pt>
                <c:pt idx="129">
                  <c:v>3.1080000000000001</c:v>
                </c:pt>
                <c:pt idx="130">
                  <c:v>3.1080000000000001</c:v>
                </c:pt>
                <c:pt idx="131">
                  <c:v>3.101</c:v>
                </c:pt>
                <c:pt idx="132">
                  <c:v>3.617</c:v>
                </c:pt>
                <c:pt idx="133">
                  <c:v>3.2480000000000002</c:v>
                </c:pt>
                <c:pt idx="134">
                  <c:v>5.1820000000000004</c:v>
                </c:pt>
                <c:pt idx="135">
                  <c:v>5.94</c:v>
                </c:pt>
                <c:pt idx="136">
                  <c:v>4.3899999999999997</c:v>
                </c:pt>
                <c:pt idx="137">
                  <c:v>6.1920000000000002</c:v>
                </c:pt>
                <c:pt idx="138">
                  <c:v>4.4370000000000003</c:v>
                </c:pt>
                <c:pt idx="139">
                  <c:v>3.6349999999999998</c:v>
                </c:pt>
                <c:pt idx="140">
                  <c:v>3.46</c:v>
                </c:pt>
                <c:pt idx="141">
                  <c:v>3.4950000000000001</c:v>
                </c:pt>
                <c:pt idx="142">
                  <c:v>3.7570000000000001</c:v>
                </c:pt>
                <c:pt idx="143">
                  <c:v>4.2329999999999997</c:v>
                </c:pt>
                <c:pt idx="144">
                  <c:v>3.9169999999999998</c:v>
                </c:pt>
                <c:pt idx="145">
                  <c:v>3.4</c:v>
                </c:pt>
                <c:pt idx="146">
                  <c:v>3.1659999999999999</c:v>
                </c:pt>
                <c:pt idx="147">
                  <c:v>3.177</c:v>
                </c:pt>
                <c:pt idx="148">
                  <c:v>2.3919999999999999</c:v>
                </c:pt>
                <c:pt idx="149">
                  <c:v>3.0779999999999998</c:v>
                </c:pt>
                <c:pt idx="150">
                  <c:v>2.327</c:v>
                </c:pt>
                <c:pt idx="151">
                  <c:v>3.2170000000000001</c:v>
                </c:pt>
                <c:pt idx="152">
                  <c:v>3.28</c:v>
                </c:pt>
                <c:pt idx="153">
                  <c:v>2.9929999999999999</c:v>
                </c:pt>
                <c:pt idx="154">
                  <c:v>2.419</c:v>
                </c:pt>
                <c:pt idx="155">
                  <c:v>2.613</c:v>
                </c:pt>
                <c:pt idx="156">
                  <c:v>3.4039999999999999</c:v>
                </c:pt>
                <c:pt idx="157">
                  <c:v>3.2130000000000001</c:v>
                </c:pt>
                <c:pt idx="158">
                  <c:v>3.3330000000000002</c:v>
                </c:pt>
                <c:pt idx="159">
                  <c:v>4.1589999999999998</c:v>
                </c:pt>
                <c:pt idx="160">
                  <c:v>4.5789999999999997</c:v>
                </c:pt>
                <c:pt idx="161">
                  <c:v>3.395</c:v>
                </c:pt>
                <c:pt idx="162">
                  <c:v>2.706</c:v>
                </c:pt>
                <c:pt idx="163">
                  <c:v>3.7970000000000002</c:v>
                </c:pt>
                <c:pt idx="164">
                  <c:v>2.5019999999999998</c:v>
                </c:pt>
                <c:pt idx="165">
                  <c:v>2.778</c:v>
                </c:pt>
                <c:pt idx="166">
                  <c:v>2.8839999999999999</c:v>
                </c:pt>
                <c:pt idx="167">
                  <c:v>3.0470000000000002</c:v>
                </c:pt>
                <c:pt idx="168">
                  <c:v>2.6309999999999998</c:v>
                </c:pt>
                <c:pt idx="169">
                  <c:v>2.738</c:v>
                </c:pt>
                <c:pt idx="170">
                  <c:v>2.7330000000000001</c:v>
                </c:pt>
                <c:pt idx="171">
                  <c:v>2.2599999999999998</c:v>
                </c:pt>
                <c:pt idx="172">
                  <c:v>1.89</c:v>
                </c:pt>
                <c:pt idx="173">
                  <c:v>1.8859999999999999</c:v>
                </c:pt>
                <c:pt idx="174">
                  <c:v>2.2189999999999999</c:v>
                </c:pt>
                <c:pt idx="175">
                  <c:v>1.891</c:v>
                </c:pt>
                <c:pt idx="176">
                  <c:v>2.8740000000000001</c:v>
                </c:pt>
                <c:pt idx="177">
                  <c:v>2.3759999999999999</c:v>
                </c:pt>
                <c:pt idx="178">
                  <c:v>2.3180000000000001</c:v>
                </c:pt>
                <c:pt idx="179">
                  <c:v>1.6679999999999999</c:v>
                </c:pt>
                <c:pt idx="180">
                  <c:v>2.1840000000000002</c:v>
                </c:pt>
                <c:pt idx="181">
                  <c:v>2.3170000000000002</c:v>
                </c:pt>
                <c:pt idx="182">
                  <c:v>2.778</c:v>
                </c:pt>
                <c:pt idx="183">
                  <c:v>2.6509999999999998</c:v>
                </c:pt>
                <c:pt idx="184">
                  <c:v>1.9059999999999999</c:v>
                </c:pt>
                <c:pt idx="185">
                  <c:v>3.0139999999999998</c:v>
                </c:pt>
                <c:pt idx="186">
                  <c:v>3.589</c:v>
                </c:pt>
                <c:pt idx="187">
                  <c:v>2.214</c:v>
                </c:pt>
                <c:pt idx="188">
                  <c:v>2.8010000000000002</c:v>
                </c:pt>
                <c:pt idx="189">
                  <c:v>2.2919999999999998</c:v>
                </c:pt>
                <c:pt idx="190">
                  <c:v>2.3620000000000001</c:v>
                </c:pt>
                <c:pt idx="191">
                  <c:v>2.6640000000000001</c:v>
                </c:pt>
                <c:pt idx="192">
                  <c:v>2.1829999999999998</c:v>
                </c:pt>
                <c:pt idx="193">
                  <c:v>1.853</c:v>
                </c:pt>
                <c:pt idx="194">
                  <c:v>1.962</c:v>
                </c:pt>
                <c:pt idx="195">
                  <c:v>2.2639999999999998</c:v>
                </c:pt>
                <c:pt idx="196">
                  <c:v>1.595</c:v>
                </c:pt>
                <c:pt idx="197">
                  <c:v>2.8069999999999999</c:v>
                </c:pt>
                <c:pt idx="198">
                  <c:v>3.0859999999999999</c:v>
                </c:pt>
                <c:pt idx="199">
                  <c:v>2.004</c:v>
                </c:pt>
                <c:pt idx="200">
                  <c:v>2.2989999999999999</c:v>
                </c:pt>
                <c:pt idx="201">
                  <c:v>2.077</c:v>
                </c:pt>
                <c:pt idx="202">
                  <c:v>2.3460000000000001</c:v>
                </c:pt>
                <c:pt idx="203">
                  <c:v>2.4129999999999998</c:v>
                </c:pt>
                <c:pt idx="204">
                  <c:v>1.768</c:v>
                </c:pt>
                <c:pt idx="205">
                  <c:v>3.0249999999999999</c:v>
                </c:pt>
                <c:pt idx="206">
                  <c:v>2.399</c:v>
                </c:pt>
                <c:pt idx="207">
                  <c:v>2.2320000000000002</c:v>
                </c:pt>
                <c:pt idx="208">
                  <c:v>3.3730000000000002</c:v>
                </c:pt>
                <c:pt idx="209">
                  <c:v>3.4809999999999999</c:v>
                </c:pt>
                <c:pt idx="210">
                  <c:v>3.9020000000000001</c:v>
                </c:pt>
                <c:pt idx="211">
                  <c:v>2.2509999999999999</c:v>
                </c:pt>
                <c:pt idx="212">
                  <c:v>2.847</c:v>
                </c:pt>
                <c:pt idx="213">
                  <c:v>3.0339999999999998</c:v>
                </c:pt>
                <c:pt idx="214">
                  <c:v>1.823</c:v>
                </c:pt>
                <c:pt idx="215">
                  <c:v>2.391</c:v>
                </c:pt>
                <c:pt idx="216">
                  <c:v>1.8109999999999999</c:v>
                </c:pt>
                <c:pt idx="217">
                  <c:v>2.3109999999999999</c:v>
                </c:pt>
                <c:pt idx="218">
                  <c:v>2.15</c:v>
                </c:pt>
                <c:pt idx="219">
                  <c:v>2.2010000000000001</c:v>
                </c:pt>
                <c:pt idx="220">
                  <c:v>2.2360000000000002</c:v>
                </c:pt>
                <c:pt idx="221">
                  <c:v>2.4649999999999999</c:v>
                </c:pt>
                <c:pt idx="222">
                  <c:v>3.2280000000000002</c:v>
                </c:pt>
                <c:pt idx="223">
                  <c:v>2.319</c:v>
                </c:pt>
                <c:pt idx="224">
                  <c:v>1.7270000000000001</c:v>
                </c:pt>
                <c:pt idx="225">
                  <c:v>2.4430000000000001</c:v>
                </c:pt>
                <c:pt idx="226">
                  <c:v>2.464</c:v>
                </c:pt>
                <c:pt idx="227">
                  <c:v>2.4470000000000001</c:v>
                </c:pt>
                <c:pt idx="228">
                  <c:v>2.423</c:v>
                </c:pt>
                <c:pt idx="229">
                  <c:v>2.1379999999999999</c:v>
                </c:pt>
                <c:pt idx="230">
                  <c:v>2.39</c:v>
                </c:pt>
                <c:pt idx="231">
                  <c:v>2.3220000000000001</c:v>
                </c:pt>
                <c:pt idx="232">
                  <c:v>2.6589999999999998</c:v>
                </c:pt>
                <c:pt idx="233">
                  <c:v>2.6150000000000002</c:v>
                </c:pt>
                <c:pt idx="234">
                  <c:v>2.2789999999999999</c:v>
                </c:pt>
                <c:pt idx="235">
                  <c:v>2.5409999999999999</c:v>
                </c:pt>
                <c:pt idx="236">
                  <c:v>1.857</c:v>
                </c:pt>
                <c:pt idx="237">
                  <c:v>1.9259999999999999</c:v>
                </c:pt>
                <c:pt idx="238">
                  <c:v>1.798</c:v>
                </c:pt>
                <c:pt idx="239">
                  <c:v>2.5750000000000002</c:v>
                </c:pt>
                <c:pt idx="240">
                  <c:v>2.0779999999999998</c:v>
                </c:pt>
                <c:pt idx="241">
                  <c:v>1.8160000000000001</c:v>
                </c:pt>
                <c:pt idx="242">
                  <c:v>2.0510000000000002</c:v>
                </c:pt>
                <c:pt idx="243">
                  <c:v>1.7490000000000001</c:v>
                </c:pt>
                <c:pt idx="244">
                  <c:v>2.1549999999999998</c:v>
                </c:pt>
                <c:pt idx="245">
                  <c:v>1.6839999999999999</c:v>
                </c:pt>
                <c:pt idx="246">
                  <c:v>3.7810000000000001</c:v>
                </c:pt>
                <c:pt idx="247">
                  <c:v>2.0499999999999998</c:v>
                </c:pt>
                <c:pt idx="248">
                  <c:v>2.29</c:v>
                </c:pt>
                <c:pt idx="249">
                  <c:v>1.8680000000000001</c:v>
                </c:pt>
                <c:pt idx="250">
                  <c:v>2.2719999999999998</c:v>
                </c:pt>
                <c:pt idx="251">
                  <c:v>1.5409999999999999</c:v>
                </c:pt>
                <c:pt idx="252">
                  <c:v>1.669</c:v>
                </c:pt>
                <c:pt idx="253">
                  <c:v>2.2799999999999998</c:v>
                </c:pt>
                <c:pt idx="254">
                  <c:v>1.2989999999999999</c:v>
                </c:pt>
                <c:pt idx="255">
                  <c:v>1.5820000000000001</c:v>
                </c:pt>
                <c:pt idx="256">
                  <c:v>1.677</c:v>
                </c:pt>
                <c:pt idx="257">
                  <c:v>3.0939999999999999</c:v>
                </c:pt>
                <c:pt idx="258">
                  <c:v>3.919</c:v>
                </c:pt>
                <c:pt idx="259">
                  <c:v>2.0609999999999999</c:v>
                </c:pt>
                <c:pt idx="260">
                  <c:v>2.8380000000000001</c:v>
                </c:pt>
                <c:pt idx="261">
                  <c:v>2.8</c:v>
                </c:pt>
                <c:pt idx="262">
                  <c:v>1.9410000000000001</c:v>
                </c:pt>
                <c:pt idx="263">
                  <c:v>2.052</c:v>
                </c:pt>
                <c:pt idx="264">
                  <c:v>2.5249999999999999</c:v>
                </c:pt>
                <c:pt idx="265">
                  <c:v>1.931</c:v>
                </c:pt>
                <c:pt idx="266">
                  <c:v>1.877</c:v>
                </c:pt>
                <c:pt idx="267">
                  <c:v>1.903</c:v>
                </c:pt>
                <c:pt idx="268">
                  <c:v>1.887</c:v>
                </c:pt>
                <c:pt idx="269">
                  <c:v>1.738</c:v>
                </c:pt>
                <c:pt idx="270">
                  <c:v>3.177</c:v>
                </c:pt>
                <c:pt idx="271">
                  <c:v>1.9059999999999999</c:v>
                </c:pt>
                <c:pt idx="272">
                  <c:v>1.64</c:v>
                </c:pt>
                <c:pt idx="273">
                  <c:v>1.5429999999999999</c:v>
                </c:pt>
                <c:pt idx="274">
                  <c:v>2.028</c:v>
                </c:pt>
                <c:pt idx="275">
                  <c:v>1.661</c:v>
                </c:pt>
                <c:pt idx="276">
                  <c:v>2.5459999999999998</c:v>
                </c:pt>
                <c:pt idx="277">
                  <c:v>2.645</c:v>
                </c:pt>
                <c:pt idx="278">
                  <c:v>2.0870000000000002</c:v>
                </c:pt>
                <c:pt idx="279">
                  <c:v>1.869</c:v>
                </c:pt>
                <c:pt idx="280">
                  <c:v>2.411</c:v>
                </c:pt>
                <c:pt idx="281">
                  <c:v>3.7080000000000002</c:v>
                </c:pt>
                <c:pt idx="282">
                  <c:v>3.3260000000000001</c:v>
                </c:pt>
                <c:pt idx="283">
                  <c:v>2.9809999999999999</c:v>
                </c:pt>
                <c:pt idx="284">
                  <c:v>3.0070000000000001</c:v>
                </c:pt>
                <c:pt idx="285">
                  <c:v>2.4079999999999999</c:v>
                </c:pt>
                <c:pt idx="286">
                  <c:v>1.9259999999999999</c:v>
                </c:pt>
                <c:pt idx="287">
                  <c:v>2.4079999999999999</c:v>
                </c:pt>
                <c:pt idx="288">
                  <c:v>2.2370000000000001</c:v>
                </c:pt>
                <c:pt idx="289">
                  <c:v>1.5369999999999999</c:v>
                </c:pt>
                <c:pt idx="290">
                  <c:v>2.0699999999999998</c:v>
                </c:pt>
                <c:pt idx="291">
                  <c:v>1.6419999999999999</c:v>
                </c:pt>
                <c:pt idx="292">
                  <c:v>2.266</c:v>
                </c:pt>
                <c:pt idx="293">
                  <c:v>1.804</c:v>
                </c:pt>
                <c:pt idx="294">
                  <c:v>3.5710000000000002</c:v>
                </c:pt>
                <c:pt idx="295">
                  <c:v>2.0720000000000001</c:v>
                </c:pt>
                <c:pt idx="296">
                  <c:v>1.911</c:v>
                </c:pt>
                <c:pt idx="297">
                  <c:v>2.2200000000000002</c:v>
                </c:pt>
                <c:pt idx="298">
                  <c:v>2.2570000000000001</c:v>
                </c:pt>
                <c:pt idx="299">
                  <c:v>2.0379999999999998</c:v>
                </c:pt>
                <c:pt idx="300">
                  <c:v>2.2890000000000001</c:v>
                </c:pt>
                <c:pt idx="301">
                  <c:v>1.97</c:v>
                </c:pt>
                <c:pt idx="302">
                  <c:v>2.35</c:v>
                </c:pt>
                <c:pt idx="303">
                  <c:v>2.5499999999999998</c:v>
                </c:pt>
                <c:pt idx="304">
                  <c:v>2.6389999999999998</c:v>
                </c:pt>
                <c:pt idx="305">
                  <c:v>3.302</c:v>
                </c:pt>
                <c:pt idx="306">
                  <c:v>2.8849999999999998</c:v>
                </c:pt>
                <c:pt idx="307">
                  <c:v>2.4460000000000002</c:v>
                </c:pt>
                <c:pt idx="308">
                  <c:v>3.0539999999999998</c:v>
                </c:pt>
                <c:pt idx="309">
                  <c:v>1.7909999999999999</c:v>
                </c:pt>
                <c:pt idx="310">
                  <c:v>2.9729999999999999</c:v>
                </c:pt>
                <c:pt idx="311">
                  <c:v>3.113</c:v>
                </c:pt>
                <c:pt idx="312">
                  <c:v>2.6720000000000002</c:v>
                </c:pt>
                <c:pt idx="313">
                  <c:v>2.7290000000000001</c:v>
                </c:pt>
                <c:pt idx="314">
                  <c:v>2.3570000000000002</c:v>
                </c:pt>
                <c:pt idx="315">
                  <c:v>1.954</c:v>
                </c:pt>
                <c:pt idx="316">
                  <c:v>1.9670000000000001</c:v>
                </c:pt>
                <c:pt idx="317">
                  <c:v>2.86</c:v>
                </c:pt>
                <c:pt idx="318">
                  <c:v>1.5569999999999999</c:v>
                </c:pt>
                <c:pt idx="319">
                  <c:v>2.7879999999999998</c:v>
                </c:pt>
                <c:pt idx="320">
                  <c:v>3.0089999999999999</c:v>
                </c:pt>
                <c:pt idx="321">
                  <c:v>1.871</c:v>
                </c:pt>
                <c:pt idx="322">
                  <c:v>2.3220000000000001</c:v>
                </c:pt>
                <c:pt idx="323">
                  <c:v>2.7069999999999999</c:v>
                </c:pt>
                <c:pt idx="324">
                  <c:v>2.0550000000000002</c:v>
                </c:pt>
                <c:pt idx="325">
                  <c:v>2.1179999999999999</c:v>
                </c:pt>
                <c:pt idx="326">
                  <c:v>1.76</c:v>
                </c:pt>
                <c:pt idx="327">
                  <c:v>2.581</c:v>
                </c:pt>
                <c:pt idx="328">
                  <c:v>2.8620000000000001</c:v>
                </c:pt>
                <c:pt idx="329">
                  <c:v>4.2889999999999997</c:v>
                </c:pt>
                <c:pt idx="330">
                  <c:v>4.3460000000000001</c:v>
                </c:pt>
                <c:pt idx="331">
                  <c:v>3.7989999999999999</c:v>
                </c:pt>
                <c:pt idx="332">
                  <c:v>2.5</c:v>
                </c:pt>
                <c:pt idx="333">
                  <c:v>3.0369999999999999</c:v>
                </c:pt>
                <c:pt idx="334">
                  <c:v>2.0430000000000001</c:v>
                </c:pt>
                <c:pt idx="335">
                  <c:v>2.1880000000000002</c:v>
                </c:pt>
                <c:pt idx="336">
                  <c:v>2.3220000000000001</c:v>
                </c:pt>
                <c:pt idx="337">
                  <c:v>3.0830000000000002</c:v>
                </c:pt>
                <c:pt idx="338">
                  <c:v>3.0270000000000001</c:v>
                </c:pt>
                <c:pt idx="339">
                  <c:v>2.3479999999999999</c:v>
                </c:pt>
                <c:pt idx="340">
                  <c:v>1.8009999999999999</c:v>
                </c:pt>
                <c:pt idx="341">
                  <c:v>2.161</c:v>
                </c:pt>
                <c:pt idx="342">
                  <c:v>2.2349999999999999</c:v>
                </c:pt>
                <c:pt idx="343">
                  <c:v>2.1520000000000001</c:v>
                </c:pt>
                <c:pt idx="344">
                  <c:v>2.5219999999999998</c:v>
                </c:pt>
                <c:pt idx="345">
                  <c:v>1.98</c:v>
                </c:pt>
                <c:pt idx="346">
                  <c:v>1.8660000000000001</c:v>
                </c:pt>
                <c:pt idx="347">
                  <c:v>2.524</c:v>
                </c:pt>
                <c:pt idx="348">
                  <c:v>2.819</c:v>
                </c:pt>
                <c:pt idx="349">
                  <c:v>1.802</c:v>
                </c:pt>
                <c:pt idx="350">
                  <c:v>2.5510000000000002</c:v>
                </c:pt>
                <c:pt idx="351">
                  <c:v>3.1219999999999999</c:v>
                </c:pt>
                <c:pt idx="352">
                  <c:v>3.077</c:v>
                </c:pt>
                <c:pt idx="353">
                  <c:v>3.3679999999999999</c:v>
                </c:pt>
                <c:pt idx="354">
                  <c:v>3.758</c:v>
                </c:pt>
                <c:pt idx="355">
                  <c:v>2.9449999999999998</c:v>
                </c:pt>
                <c:pt idx="356">
                  <c:v>2.9590000000000001</c:v>
                </c:pt>
                <c:pt idx="357">
                  <c:v>2.5539999999999998</c:v>
                </c:pt>
                <c:pt idx="358">
                  <c:v>2.4510000000000001</c:v>
                </c:pt>
                <c:pt idx="359">
                  <c:v>2.1040000000000001</c:v>
                </c:pt>
                <c:pt idx="360">
                  <c:v>1.8080000000000001</c:v>
                </c:pt>
                <c:pt idx="361">
                  <c:v>2.1819999999999999</c:v>
                </c:pt>
                <c:pt idx="362">
                  <c:v>1.776</c:v>
                </c:pt>
                <c:pt idx="363">
                  <c:v>2.0230000000000001</c:v>
                </c:pt>
                <c:pt idx="364">
                  <c:v>2.5270000000000001</c:v>
                </c:pt>
                <c:pt idx="365">
                  <c:v>3.226</c:v>
                </c:pt>
                <c:pt idx="366">
                  <c:v>2.9630000000000001</c:v>
                </c:pt>
                <c:pt idx="367">
                  <c:v>3.137</c:v>
                </c:pt>
                <c:pt idx="368">
                  <c:v>3.177</c:v>
                </c:pt>
                <c:pt idx="369">
                  <c:v>3.22</c:v>
                </c:pt>
                <c:pt idx="370">
                  <c:v>2.63</c:v>
                </c:pt>
                <c:pt idx="371">
                  <c:v>2.5019999999999998</c:v>
                </c:pt>
                <c:pt idx="372">
                  <c:v>2.427</c:v>
                </c:pt>
                <c:pt idx="373">
                  <c:v>1.9750000000000001</c:v>
                </c:pt>
                <c:pt idx="374">
                  <c:v>3.0249999999999999</c:v>
                </c:pt>
                <c:pt idx="375">
                  <c:v>1.9119999999999999</c:v>
                </c:pt>
                <c:pt idx="376">
                  <c:v>3.113</c:v>
                </c:pt>
                <c:pt idx="377">
                  <c:v>3.4239999999999999</c:v>
                </c:pt>
                <c:pt idx="378">
                  <c:v>2.6760000000000002</c:v>
                </c:pt>
                <c:pt idx="379">
                  <c:v>3.1619999999999999</c:v>
                </c:pt>
                <c:pt idx="380">
                  <c:v>3.7360000000000002</c:v>
                </c:pt>
                <c:pt idx="381">
                  <c:v>3.81</c:v>
                </c:pt>
                <c:pt idx="382">
                  <c:v>2.6920000000000002</c:v>
                </c:pt>
                <c:pt idx="383">
                  <c:v>2.7149999999999999</c:v>
                </c:pt>
                <c:pt idx="384">
                  <c:v>2.254</c:v>
                </c:pt>
                <c:pt idx="385">
                  <c:v>1.776</c:v>
                </c:pt>
                <c:pt idx="386">
                  <c:v>2.1680000000000001</c:v>
                </c:pt>
                <c:pt idx="387">
                  <c:v>2.198</c:v>
                </c:pt>
                <c:pt idx="388">
                  <c:v>2.0819999999999999</c:v>
                </c:pt>
                <c:pt idx="389">
                  <c:v>2.9830000000000001</c:v>
                </c:pt>
                <c:pt idx="390">
                  <c:v>3.2629999999999999</c:v>
                </c:pt>
                <c:pt idx="391">
                  <c:v>3.16</c:v>
                </c:pt>
                <c:pt idx="392">
                  <c:v>1.7569999999999999</c:v>
                </c:pt>
                <c:pt idx="393">
                  <c:v>2.4049999999999998</c:v>
                </c:pt>
                <c:pt idx="394">
                  <c:v>2.5750000000000002</c:v>
                </c:pt>
                <c:pt idx="395">
                  <c:v>2.8679999999999999</c:v>
                </c:pt>
                <c:pt idx="396">
                  <c:v>2.3660000000000001</c:v>
                </c:pt>
                <c:pt idx="397">
                  <c:v>2.173</c:v>
                </c:pt>
                <c:pt idx="398">
                  <c:v>3.07</c:v>
                </c:pt>
                <c:pt idx="399">
                  <c:v>2.835</c:v>
                </c:pt>
                <c:pt idx="400">
                  <c:v>2.8860000000000001</c:v>
                </c:pt>
                <c:pt idx="401">
                  <c:v>2.3130000000000002</c:v>
                </c:pt>
                <c:pt idx="402">
                  <c:v>3.5710000000000002</c:v>
                </c:pt>
                <c:pt idx="403">
                  <c:v>4.391</c:v>
                </c:pt>
                <c:pt idx="404">
                  <c:v>3.5430000000000001</c:v>
                </c:pt>
                <c:pt idx="405">
                  <c:v>2.4729999999999999</c:v>
                </c:pt>
                <c:pt idx="406">
                  <c:v>2.2799999999999998</c:v>
                </c:pt>
                <c:pt idx="407">
                  <c:v>3.117</c:v>
                </c:pt>
                <c:pt idx="408">
                  <c:v>2.2120000000000002</c:v>
                </c:pt>
                <c:pt idx="409">
                  <c:v>1.7430000000000001</c:v>
                </c:pt>
                <c:pt idx="410">
                  <c:v>2.1120000000000001</c:v>
                </c:pt>
                <c:pt idx="411">
                  <c:v>2.234</c:v>
                </c:pt>
                <c:pt idx="412">
                  <c:v>2.4750000000000001</c:v>
                </c:pt>
                <c:pt idx="413">
                  <c:v>2.5640000000000001</c:v>
                </c:pt>
                <c:pt idx="414">
                  <c:v>3.4489999999999998</c:v>
                </c:pt>
                <c:pt idx="415">
                  <c:v>2.3140000000000001</c:v>
                </c:pt>
                <c:pt idx="416">
                  <c:v>3.0190000000000001</c:v>
                </c:pt>
                <c:pt idx="417">
                  <c:v>2.5470000000000002</c:v>
                </c:pt>
                <c:pt idx="418">
                  <c:v>2.4710000000000001</c:v>
                </c:pt>
                <c:pt idx="419">
                  <c:v>2.6669999999999998</c:v>
                </c:pt>
                <c:pt idx="420">
                  <c:v>2.5529999999999999</c:v>
                </c:pt>
                <c:pt idx="421">
                  <c:v>2.4329999999999998</c:v>
                </c:pt>
                <c:pt idx="422">
                  <c:v>1.9830000000000001</c:v>
                </c:pt>
                <c:pt idx="423">
                  <c:v>2.6349999999999998</c:v>
                </c:pt>
                <c:pt idx="424">
                  <c:v>4.2480000000000002</c:v>
                </c:pt>
                <c:pt idx="425">
                  <c:v>3.335</c:v>
                </c:pt>
                <c:pt idx="426">
                  <c:v>3.0710000000000002</c:v>
                </c:pt>
                <c:pt idx="427">
                  <c:v>2.4769999999999999</c:v>
                </c:pt>
                <c:pt idx="428">
                  <c:v>2.585</c:v>
                </c:pt>
                <c:pt idx="429">
                  <c:v>2.4940000000000002</c:v>
                </c:pt>
                <c:pt idx="430">
                  <c:v>2.4049999999999998</c:v>
                </c:pt>
                <c:pt idx="431">
                  <c:v>2.3250000000000002</c:v>
                </c:pt>
                <c:pt idx="432">
                  <c:v>2.3559999999999999</c:v>
                </c:pt>
                <c:pt idx="433">
                  <c:v>1.996</c:v>
                </c:pt>
                <c:pt idx="434">
                  <c:v>2.0030000000000001</c:v>
                </c:pt>
                <c:pt idx="435">
                  <c:v>2.36</c:v>
                </c:pt>
                <c:pt idx="436">
                  <c:v>2.5920000000000001</c:v>
                </c:pt>
                <c:pt idx="437">
                  <c:v>3.137</c:v>
                </c:pt>
                <c:pt idx="438">
                  <c:v>3.0219999999999998</c:v>
                </c:pt>
                <c:pt idx="439">
                  <c:v>2.9529999999999998</c:v>
                </c:pt>
                <c:pt idx="440">
                  <c:v>2.996</c:v>
                </c:pt>
                <c:pt idx="441">
                  <c:v>2.8919999999999999</c:v>
                </c:pt>
                <c:pt idx="442">
                  <c:v>2.5150000000000001</c:v>
                </c:pt>
                <c:pt idx="443">
                  <c:v>3.2010000000000001</c:v>
                </c:pt>
                <c:pt idx="444">
                  <c:v>2.8769999999999998</c:v>
                </c:pt>
                <c:pt idx="445">
                  <c:v>2.6840000000000002</c:v>
                </c:pt>
                <c:pt idx="446">
                  <c:v>3.1059999999999999</c:v>
                </c:pt>
                <c:pt idx="447">
                  <c:v>3.3159999999999998</c:v>
                </c:pt>
                <c:pt idx="448">
                  <c:v>4.383</c:v>
                </c:pt>
                <c:pt idx="449">
                  <c:v>5.8470000000000004</c:v>
                </c:pt>
                <c:pt idx="450">
                  <c:v>4.1870000000000003</c:v>
                </c:pt>
                <c:pt idx="451">
                  <c:v>3.266</c:v>
                </c:pt>
                <c:pt idx="452">
                  <c:v>3.89</c:v>
                </c:pt>
                <c:pt idx="453">
                  <c:v>2.4540000000000002</c:v>
                </c:pt>
                <c:pt idx="454">
                  <c:v>2.383</c:v>
                </c:pt>
                <c:pt idx="455">
                  <c:v>2.403</c:v>
                </c:pt>
                <c:pt idx="456">
                  <c:v>2.8460000000000001</c:v>
                </c:pt>
                <c:pt idx="457">
                  <c:v>2.3679999999999999</c:v>
                </c:pt>
                <c:pt idx="458">
                  <c:v>2.8180000000000001</c:v>
                </c:pt>
                <c:pt idx="459">
                  <c:v>2.3919999999999999</c:v>
                </c:pt>
                <c:pt idx="460">
                  <c:v>2.8519999999999999</c:v>
                </c:pt>
                <c:pt idx="461">
                  <c:v>3.2610000000000001</c:v>
                </c:pt>
                <c:pt idx="462">
                  <c:v>4.1109999999999998</c:v>
                </c:pt>
                <c:pt idx="463">
                  <c:v>3.3370000000000002</c:v>
                </c:pt>
                <c:pt idx="464">
                  <c:v>2.484</c:v>
                </c:pt>
                <c:pt idx="465">
                  <c:v>2.5059999999999998</c:v>
                </c:pt>
                <c:pt idx="466">
                  <c:v>2.4710000000000001</c:v>
                </c:pt>
                <c:pt idx="467">
                  <c:v>2.67</c:v>
                </c:pt>
                <c:pt idx="468">
                  <c:v>2.5640000000000001</c:v>
                </c:pt>
                <c:pt idx="469">
                  <c:v>2.383</c:v>
                </c:pt>
                <c:pt idx="470">
                  <c:v>2.3210000000000002</c:v>
                </c:pt>
                <c:pt idx="471">
                  <c:v>2.2029999999999998</c:v>
                </c:pt>
                <c:pt idx="472">
                  <c:v>4.4349999999999996</c:v>
                </c:pt>
                <c:pt idx="473">
                  <c:v>4.4619999999999997</c:v>
                </c:pt>
                <c:pt idx="474">
                  <c:v>3.6640000000000001</c:v>
                </c:pt>
                <c:pt idx="475">
                  <c:v>3.24</c:v>
                </c:pt>
                <c:pt idx="476">
                  <c:v>3.7930000000000001</c:v>
                </c:pt>
                <c:pt idx="477">
                  <c:v>2.5190000000000001</c:v>
                </c:pt>
                <c:pt idx="478">
                  <c:v>2.4119999999999999</c:v>
                </c:pt>
                <c:pt idx="479">
                  <c:v>3.1789999999999998</c:v>
                </c:pt>
                <c:pt idx="480">
                  <c:v>2.3319999999999999</c:v>
                </c:pt>
                <c:pt idx="481">
                  <c:v>2.3359999999999999</c:v>
                </c:pt>
                <c:pt idx="482">
                  <c:v>2.5419999999999998</c:v>
                </c:pt>
                <c:pt idx="483">
                  <c:v>2.746</c:v>
                </c:pt>
                <c:pt idx="484">
                  <c:v>2.81</c:v>
                </c:pt>
                <c:pt idx="485">
                  <c:v>2.3690000000000002</c:v>
                </c:pt>
                <c:pt idx="486">
                  <c:v>2.9710000000000001</c:v>
                </c:pt>
                <c:pt idx="487">
                  <c:v>2.952</c:v>
                </c:pt>
                <c:pt idx="488">
                  <c:v>3.8029999999999999</c:v>
                </c:pt>
                <c:pt idx="489">
                  <c:v>2.88</c:v>
                </c:pt>
                <c:pt idx="490">
                  <c:v>3.0419999999999998</c:v>
                </c:pt>
                <c:pt idx="491">
                  <c:v>4.1970000000000001</c:v>
                </c:pt>
                <c:pt idx="492">
                  <c:v>2.8570000000000002</c:v>
                </c:pt>
                <c:pt idx="493">
                  <c:v>3.2040000000000002</c:v>
                </c:pt>
                <c:pt idx="494">
                  <c:v>4.4160000000000004</c:v>
                </c:pt>
                <c:pt idx="495">
                  <c:v>3.6880000000000002</c:v>
                </c:pt>
                <c:pt idx="496">
                  <c:v>4.3890000000000002</c:v>
                </c:pt>
                <c:pt idx="497">
                  <c:v>4.7549999999999999</c:v>
                </c:pt>
                <c:pt idx="498">
                  <c:v>4.1159999999999997</c:v>
                </c:pt>
                <c:pt idx="499">
                  <c:v>5.7549999999999999</c:v>
                </c:pt>
                <c:pt idx="500">
                  <c:v>3.339</c:v>
                </c:pt>
                <c:pt idx="501">
                  <c:v>3.8690000000000002</c:v>
                </c:pt>
                <c:pt idx="502">
                  <c:v>3.3660000000000001</c:v>
                </c:pt>
                <c:pt idx="503">
                  <c:v>3.4</c:v>
                </c:pt>
                <c:pt idx="504">
                  <c:v>3.149</c:v>
                </c:pt>
                <c:pt idx="505">
                  <c:v>3.617</c:v>
                </c:pt>
                <c:pt idx="506">
                  <c:v>3.3340000000000001</c:v>
                </c:pt>
                <c:pt idx="507">
                  <c:v>4.1379999999999999</c:v>
                </c:pt>
                <c:pt idx="508">
                  <c:v>2.9590000000000001</c:v>
                </c:pt>
                <c:pt idx="509">
                  <c:v>2.9620000000000002</c:v>
                </c:pt>
                <c:pt idx="510">
                  <c:v>2.9729999999999999</c:v>
                </c:pt>
                <c:pt idx="511">
                  <c:v>3.2679999999999998</c:v>
                </c:pt>
                <c:pt idx="512">
                  <c:v>3.7130000000000001</c:v>
                </c:pt>
                <c:pt idx="513">
                  <c:v>3.1629999999999998</c:v>
                </c:pt>
                <c:pt idx="514">
                  <c:v>3.5430000000000001</c:v>
                </c:pt>
                <c:pt idx="515">
                  <c:v>5.8979999999999997</c:v>
                </c:pt>
                <c:pt idx="516">
                  <c:v>4.1550000000000002</c:v>
                </c:pt>
                <c:pt idx="517">
                  <c:v>4.8220000000000001</c:v>
                </c:pt>
                <c:pt idx="518">
                  <c:v>3.5569999999999999</c:v>
                </c:pt>
                <c:pt idx="519">
                  <c:v>3.6429999999999998</c:v>
                </c:pt>
                <c:pt idx="520">
                  <c:v>3.5790000000000002</c:v>
                </c:pt>
                <c:pt idx="521">
                  <c:v>4.4349999999999996</c:v>
                </c:pt>
                <c:pt idx="522">
                  <c:v>3.9820000000000002</c:v>
                </c:pt>
                <c:pt idx="523">
                  <c:v>3.621</c:v>
                </c:pt>
                <c:pt idx="524">
                  <c:v>4.03</c:v>
                </c:pt>
                <c:pt idx="525">
                  <c:v>5.3029999999999999</c:v>
                </c:pt>
                <c:pt idx="526">
                  <c:v>3.1379999999999999</c:v>
                </c:pt>
                <c:pt idx="527">
                  <c:v>4.3470000000000004</c:v>
                </c:pt>
                <c:pt idx="528">
                  <c:v>3.03</c:v>
                </c:pt>
                <c:pt idx="529">
                  <c:v>3.0779999999999998</c:v>
                </c:pt>
                <c:pt idx="530">
                  <c:v>3.012</c:v>
                </c:pt>
                <c:pt idx="531">
                  <c:v>3.78</c:v>
                </c:pt>
                <c:pt idx="532">
                  <c:v>2.9209999999999998</c:v>
                </c:pt>
                <c:pt idx="533">
                  <c:v>2.96</c:v>
                </c:pt>
                <c:pt idx="534">
                  <c:v>4.7809999999999997</c:v>
                </c:pt>
                <c:pt idx="535">
                  <c:v>3.0760000000000001</c:v>
                </c:pt>
                <c:pt idx="536">
                  <c:v>2.9870000000000001</c:v>
                </c:pt>
                <c:pt idx="537">
                  <c:v>3.0019999999999998</c:v>
                </c:pt>
                <c:pt idx="538">
                  <c:v>3.2290000000000001</c:v>
                </c:pt>
                <c:pt idx="539">
                  <c:v>4.3209999999999997</c:v>
                </c:pt>
                <c:pt idx="540">
                  <c:v>3.5880000000000001</c:v>
                </c:pt>
                <c:pt idx="541">
                  <c:v>4.0949999999999998</c:v>
                </c:pt>
                <c:pt idx="542">
                  <c:v>3.4220000000000002</c:v>
                </c:pt>
                <c:pt idx="543">
                  <c:v>3.4630000000000001</c:v>
                </c:pt>
                <c:pt idx="544">
                  <c:v>4.8650000000000002</c:v>
                </c:pt>
                <c:pt idx="545">
                  <c:v>3.5030000000000001</c:v>
                </c:pt>
                <c:pt idx="546">
                  <c:v>3.5350000000000001</c:v>
                </c:pt>
                <c:pt idx="547">
                  <c:v>3.6819999999999999</c:v>
                </c:pt>
                <c:pt idx="548">
                  <c:v>3.9860000000000002</c:v>
                </c:pt>
                <c:pt idx="549">
                  <c:v>4.1449999999999996</c:v>
                </c:pt>
                <c:pt idx="550">
                  <c:v>3.1339999999999999</c:v>
                </c:pt>
                <c:pt idx="551">
                  <c:v>2.9540000000000002</c:v>
                </c:pt>
                <c:pt idx="552">
                  <c:v>3.012</c:v>
                </c:pt>
                <c:pt idx="553">
                  <c:v>2.702</c:v>
                </c:pt>
                <c:pt idx="554">
                  <c:v>2.3759999999999999</c:v>
                </c:pt>
                <c:pt idx="555">
                  <c:v>2.1920000000000002</c:v>
                </c:pt>
                <c:pt idx="556">
                  <c:v>2.157</c:v>
                </c:pt>
                <c:pt idx="557">
                  <c:v>2.23</c:v>
                </c:pt>
                <c:pt idx="558">
                  <c:v>3.9</c:v>
                </c:pt>
                <c:pt idx="559">
                  <c:v>2.343</c:v>
                </c:pt>
                <c:pt idx="560">
                  <c:v>2.3439999999999999</c:v>
                </c:pt>
                <c:pt idx="561">
                  <c:v>2.1720000000000002</c:v>
                </c:pt>
                <c:pt idx="562">
                  <c:v>2.1909999999999998</c:v>
                </c:pt>
                <c:pt idx="563">
                  <c:v>2.2770000000000001</c:v>
                </c:pt>
                <c:pt idx="564">
                  <c:v>1.8959999999999999</c:v>
                </c:pt>
                <c:pt idx="565">
                  <c:v>2.044</c:v>
                </c:pt>
                <c:pt idx="566">
                  <c:v>2.0049999999999999</c:v>
                </c:pt>
                <c:pt idx="567">
                  <c:v>1.907</c:v>
                </c:pt>
                <c:pt idx="568">
                  <c:v>2.8210000000000002</c:v>
                </c:pt>
                <c:pt idx="569">
                  <c:v>2.512</c:v>
                </c:pt>
                <c:pt idx="570">
                  <c:v>3.3330000000000002</c:v>
                </c:pt>
                <c:pt idx="571">
                  <c:v>2.65</c:v>
                </c:pt>
                <c:pt idx="572">
                  <c:v>3.7810000000000001</c:v>
                </c:pt>
                <c:pt idx="573">
                  <c:v>2.9870000000000001</c:v>
                </c:pt>
                <c:pt idx="574">
                  <c:v>1.9710000000000001</c:v>
                </c:pt>
                <c:pt idx="575">
                  <c:v>1.9470000000000001</c:v>
                </c:pt>
                <c:pt idx="576">
                  <c:v>2.3889999999999998</c:v>
                </c:pt>
                <c:pt idx="577">
                  <c:v>1.669</c:v>
                </c:pt>
                <c:pt idx="578">
                  <c:v>1.964</c:v>
                </c:pt>
                <c:pt idx="579">
                  <c:v>1.74</c:v>
                </c:pt>
                <c:pt idx="580">
                  <c:v>1.5760000000000001</c:v>
                </c:pt>
                <c:pt idx="581">
                  <c:v>1.9379999999999999</c:v>
                </c:pt>
                <c:pt idx="582">
                  <c:v>3.0939999999999999</c:v>
                </c:pt>
                <c:pt idx="583">
                  <c:v>1.77</c:v>
                </c:pt>
                <c:pt idx="584">
                  <c:v>1.89</c:v>
                </c:pt>
                <c:pt idx="585">
                  <c:v>1.5369999999999999</c:v>
                </c:pt>
                <c:pt idx="586">
                  <c:v>2.282</c:v>
                </c:pt>
                <c:pt idx="587">
                  <c:v>1.5269999999999999</c:v>
                </c:pt>
                <c:pt idx="588">
                  <c:v>1.56</c:v>
                </c:pt>
                <c:pt idx="589">
                  <c:v>1.9490000000000001</c:v>
                </c:pt>
                <c:pt idx="590">
                  <c:v>1.798</c:v>
                </c:pt>
                <c:pt idx="591">
                  <c:v>1.845</c:v>
                </c:pt>
                <c:pt idx="592">
                  <c:v>2.73</c:v>
                </c:pt>
                <c:pt idx="593">
                  <c:v>2.8690000000000002</c:v>
                </c:pt>
                <c:pt idx="594">
                  <c:v>3.165</c:v>
                </c:pt>
                <c:pt idx="595">
                  <c:v>3.1459999999999999</c:v>
                </c:pt>
                <c:pt idx="596">
                  <c:v>3.9390000000000001</c:v>
                </c:pt>
                <c:pt idx="597">
                  <c:v>2.585</c:v>
                </c:pt>
                <c:pt idx="598">
                  <c:v>1.802</c:v>
                </c:pt>
                <c:pt idx="599">
                  <c:v>1.9710000000000001</c:v>
                </c:pt>
                <c:pt idx="600">
                  <c:v>2.3540000000000001</c:v>
                </c:pt>
                <c:pt idx="601">
                  <c:v>1.5609999999999999</c:v>
                </c:pt>
                <c:pt idx="602">
                  <c:v>1.7909999999999999</c:v>
                </c:pt>
                <c:pt idx="603">
                  <c:v>1.796</c:v>
                </c:pt>
                <c:pt idx="604">
                  <c:v>1.538</c:v>
                </c:pt>
                <c:pt idx="605">
                  <c:v>1.649</c:v>
                </c:pt>
                <c:pt idx="606">
                  <c:v>3.831</c:v>
                </c:pt>
                <c:pt idx="607">
                  <c:v>2.3050000000000002</c:v>
                </c:pt>
                <c:pt idx="608">
                  <c:v>2.3090000000000002</c:v>
                </c:pt>
                <c:pt idx="609">
                  <c:v>2.3180000000000001</c:v>
                </c:pt>
                <c:pt idx="610">
                  <c:v>2.3290000000000002</c:v>
                </c:pt>
                <c:pt idx="611">
                  <c:v>1.7669999999999999</c:v>
                </c:pt>
                <c:pt idx="612">
                  <c:v>2.5070000000000001</c:v>
                </c:pt>
                <c:pt idx="613">
                  <c:v>2.5169999999999999</c:v>
                </c:pt>
                <c:pt idx="614">
                  <c:v>2.149</c:v>
                </c:pt>
                <c:pt idx="615">
                  <c:v>2.242</c:v>
                </c:pt>
                <c:pt idx="616">
                  <c:v>2.9510000000000001</c:v>
                </c:pt>
                <c:pt idx="617">
                  <c:v>3.3759999999999999</c:v>
                </c:pt>
                <c:pt idx="618">
                  <c:v>3.927</c:v>
                </c:pt>
                <c:pt idx="619">
                  <c:v>4.3</c:v>
                </c:pt>
                <c:pt idx="620">
                  <c:v>3.6859999999999999</c:v>
                </c:pt>
                <c:pt idx="621">
                  <c:v>3.9889999999999999</c:v>
                </c:pt>
                <c:pt idx="622">
                  <c:v>3.0139999999999998</c:v>
                </c:pt>
                <c:pt idx="623">
                  <c:v>3.0190000000000001</c:v>
                </c:pt>
                <c:pt idx="624">
                  <c:v>3.0539999999999998</c:v>
                </c:pt>
                <c:pt idx="625">
                  <c:v>3.2069999999999999</c:v>
                </c:pt>
                <c:pt idx="626">
                  <c:v>3.8580000000000001</c:v>
                </c:pt>
                <c:pt idx="627">
                  <c:v>4.3010000000000002</c:v>
                </c:pt>
                <c:pt idx="628">
                  <c:v>3.0329999999999999</c:v>
                </c:pt>
                <c:pt idx="629">
                  <c:v>3.0350000000000001</c:v>
                </c:pt>
                <c:pt idx="630">
                  <c:v>5.0149999999999997</c:v>
                </c:pt>
                <c:pt idx="631">
                  <c:v>3.0870000000000002</c:v>
                </c:pt>
                <c:pt idx="632">
                  <c:v>3.0449999999999999</c:v>
                </c:pt>
                <c:pt idx="633">
                  <c:v>3.0409999999999999</c:v>
                </c:pt>
                <c:pt idx="634">
                  <c:v>3.0430000000000001</c:v>
                </c:pt>
                <c:pt idx="635">
                  <c:v>3.4780000000000002</c:v>
                </c:pt>
                <c:pt idx="636">
                  <c:v>3.5939999999999999</c:v>
                </c:pt>
                <c:pt idx="637">
                  <c:v>3.4550000000000001</c:v>
                </c:pt>
                <c:pt idx="638">
                  <c:v>3.9449999999999998</c:v>
                </c:pt>
                <c:pt idx="639">
                  <c:v>4.1459999999999999</c:v>
                </c:pt>
                <c:pt idx="640">
                  <c:v>5.0430000000000001</c:v>
                </c:pt>
                <c:pt idx="641">
                  <c:v>5.0350000000000001</c:v>
                </c:pt>
                <c:pt idx="642">
                  <c:v>4.1479999999999997</c:v>
                </c:pt>
                <c:pt idx="643">
                  <c:v>3.62</c:v>
                </c:pt>
                <c:pt idx="644">
                  <c:v>4.1310000000000002</c:v>
                </c:pt>
                <c:pt idx="645">
                  <c:v>3.7509999999999999</c:v>
                </c:pt>
                <c:pt idx="646">
                  <c:v>3.3250000000000002</c:v>
                </c:pt>
                <c:pt idx="647">
                  <c:v>3.1909999999999998</c:v>
                </c:pt>
                <c:pt idx="648">
                  <c:v>3.1309999999999998</c:v>
                </c:pt>
                <c:pt idx="649">
                  <c:v>2.7690000000000001</c:v>
                </c:pt>
                <c:pt idx="650">
                  <c:v>2.4900000000000002</c:v>
                </c:pt>
                <c:pt idx="651">
                  <c:v>2.262</c:v>
                </c:pt>
                <c:pt idx="652">
                  <c:v>2.2490000000000001</c:v>
                </c:pt>
                <c:pt idx="653">
                  <c:v>2.2349999999999999</c:v>
                </c:pt>
                <c:pt idx="654">
                  <c:v>1.764</c:v>
                </c:pt>
                <c:pt idx="655">
                  <c:v>2.843</c:v>
                </c:pt>
                <c:pt idx="656">
                  <c:v>3.157</c:v>
                </c:pt>
                <c:pt idx="657">
                  <c:v>2.363</c:v>
                </c:pt>
                <c:pt idx="658">
                  <c:v>2.2109999999999999</c:v>
                </c:pt>
                <c:pt idx="659">
                  <c:v>2.0859999999999999</c:v>
                </c:pt>
                <c:pt idx="660">
                  <c:v>2.3610000000000002</c:v>
                </c:pt>
                <c:pt idx="661">
                  <c:v>2.68</c:v>
                </c:pt>
                <c:pt idx="662">
                  <c:v>3.5390000000000001</c:v>
                </c:pt>
                <c:pt idx="663">
                  <c:v>3.294</c:v>
                </c:pt>
                <c:pt idx="664">
                  <c:v>3.5779999999999998</c:v>
                </c:pt>
                <c:pt idx="665">
                  <c:v>3.7570000000000001</c:v>
                </c:pt>
                <c:pt idx="666">
                  <c:v>4.173</c:v>
                </c:pt>
                <c:pt idx="667">
                  <c:v>4.0510000000000002</c:v>
                </c:pt>
                <c:pt idx="668">
                  <c:v>4.577</c:v>
                </c:pt>
                <c:pt idx="669">
                  <c:v>3.375</c:v>
                </c:pt>
                <c:pt idx="670">
                  <c:v>2.9129999999999998</c:v>
                </c:pt>
                <c:pt idx="671">
                  <c:v>3.9359999999999999</c:v>
                </c:pt>
                <c:pt idx="672">
                  <c:v>2.44</c:v>
                </c:pt>
                <c:pt idx="673">
                  <c:v>2.5529999999999999</c:v>
                </c:pt>
                <c:pt idx="674">
                  <c:v>2.9279999999999999</c:v>
                </c:pt>
                <c:pt idx="675">
                  <c:v>2.2429999999999999</c:v>
                </c:pt>
                <c:pt idx="676">
                  <c:v>2.2650000000000001</c:v>
                </c:pt>
                <c:pt idx="677">
                  <c:v>2.2240000000000002</c:v>
                </c:pt>
                <c:pt idx="678">
                  <c:v>2.9359999999999999</c:v>
                </c:pt>
                <c:pt idx="679">
                  <c:v>2.399</c:v>
                </c:pt>
                <c:pt idx="680">
                  <c:v>2.8290000000000002</c:v>
                </c:pt>
                <c:pt idx="681">
                  <c:v>2.4860000000000002</c:v>
                </c:pt>
                <c:pt idx="682">
                  <c:v>2.5270000000000001</c:v>
                </c:pt>
                <c:pt idx="683">
                  <c:v>1.8160000000000001</c:v>
                </c:pt>
                <c:pt idx="684">
                  <c:v>1.796</c:v>
                </c:pt>
                <c:pt idx="685">
                  <c:v>2.68</c:v>
                </c:pt>
                <c:pt idx="686">
                  <c:v>2.258</c:v>
                </c:pt>
                <c:pt idx="687">
                  <c:v>1.9159999999999999</c:v>
                </c:pt>
                <c:pt idx="688">
                  <c:v>1.8220000000000001</c:v>
                </c:pt>
                <c:pt idx="689">
                  <c:v>3.3439999999999999</c:v>
                </c:pt>
                <c:pt idx="690">
                  <c:v>2.306</c:v>
                </c:pt>
                <c:pt idx="691">
                  <c:v>1.9</c:v>
                </c:pt>
                <c:pt idx="692">
                  <c:v>3.8959999999999999</c:v>
                </c:pt>
                <c:pt idx="693">
                  <c:v>3.024</c:v>
                </c:pt>
                <c:pt idx="694">
                  <c:v>2.2949999999999999</c:v>
                </c:pt>
                <c:pt idx="695">
                  <c:v>1.6819999999999999</c:v>
                </c:pt>
                <c:pt idx="696">
                  <c:v>1.4610000000000001</c:v>
                </c:pt>
                <c:pt idx="697">
                  <c:v>1.4390000000000001</c:v>
                </c:pt>
                <c:pt idx="698">
                  <c:v>1.966</c:v>
                </c:pt>
                <c:pt idx="699">
                  <c:v>1.7070000000000001</c:v>
                </c:pt>
                <c:pt idx="700">
                  <c:v>2.4609999999999999</c:v>
                </c:pt>
                <c:pt idx="701">
                  <c:v>2.5739999999999998</c:v>
                </c:pt>
                <c:pt idx="702">
                  <c:v>2.7130000000000001</c:v>
                </c:pt>
                <c:pt idx="703">
                  <c:v>3.1850000000000001</c:v>
                </c:pt>
                <c:pt idx="704">
                  <c:v>2.3980000000000001</c:v>
                </c:pt>
                <c:pt idx="705">
                  <c:v>2.3340000000000001</c:v>
                </c:pt>
                <c:pt idx="706">
                  <c:v>1.9350000000000001</c:v>
                </c:pt>
                <c:pt idx="707">
                  <c:v>3.242</c:v>
                </c:pt>
                <c:pt idx="708">
                  <c:v>2.141</c:v>
                </c:pt>
                <c:pt idx="709">
                  <c:v>2.2890000000000001</c:v>
                </c:pt>
                <c:pt idx="710">
                  <c:v>2.0169999999999999</c:v>
                </c:pt>
                <c:pt idx="711">
                  <c:v>1.9590000000000001</c:v>
                </c:pt>
                <c:pt idx="712">
                  <c:v>3.6120000000000001</c:v>
                </c:pt>
                <c:pt idx="713">
                  <c:v>3.5219999999999998</c:v>
                </c:pt>
                <c:pt idx="714">
                  <c:v>3.9940000000000002</c:v>
                </c:pt>
                <c:pt idx="715">
                  <c:v>2.59</c:v>
                </c:pt>
                <c:pt idx="716">
                  <c:v>3.133</c:v>
                </c:pt>
                <c:pt idx="717">
                  <c:v>3.246</c:v>
                </c:pt>
                <c:pt idx="718">
                  <c:v>2.9460000000000002</c:v>
                </c:pt>
                <c:pt idx="719">
                  <c:v>2.2810000000000001</c:v>
                </c:pt>
                <c:pt idx="720">
                  <c:v>2.8919999999999999</c:v>
                </c:pt>
                <c:pt idx="721">
                  <c:v>2.96</c:v>
                </c:pt>
                <c:pt idx="722">
                  <c:v>2.9540000000000002</c:v>
                </c:pt>
                <c:pt idx="723">
                  <c:v>2.9889999999999999</c:v>
                </c:pt>
                <c:pt idx="724">
                  <c:v>3.266</c:v>
                </c:pt>
                <c:pt idx="725">
                  <c:v>3.21</c:v>
                </c:pt>
                <c:pt idx="726">
                  <c:v>5.0490000000000004</c:v>
                </c:pt>
                <c:pt idx="727">
                  <c:v>3.069</c:v>
                </c:pt>
                <c:pt idx="728">
                  <c:v>2.9390000000000001</c:v>
                </c:pt>
                <c:pt idx="729">
                  <c:v>2.9729999999999999</c:v>
                </c:pt>
                <c:pt idx="730">
                  <c:v>2.9860000000000002</c:v>
                </c:pt>
                <c:pt idx="731">
                  <c:v>2.3460000000000001</c:v>
                </c:pt>
                <c:pt idx="732">
                  <c:v>2.2240000000000002</c:v>
                </c:pt>
                <c:pt idx="733">
                  <c:v>1.647</c:v>
                </c:pt>
                <c:pt idx="734">
                  <c:v>2.113</c:v>
                </c:pt>
                <c:pt idx="735">
                  <c:v>2.556</c:v>
                </c:pt>
                <c:pt idx="736">
                  <c:v>3.7850000000000001</c:v>
                </c:pt>
                <c:pt idx="737">
                  <c:v>4.4710000000000001</c:v>
                </c:pt>
                <c:pt idx="738">
                  <c:v>4.2359999999999998</c:v>
                </c:pt>
                <c:pt idx="739">
                  <c:v>3.77</c:v>
                </c:pt>
                <c:pt idx="740">
                  <c:v>4.0679999999999996</c:v>
                </c:pt>
                <c:pt idx="741">
                  <c:v>3.2080000000000002</c:v>
                </c:pt>
                <c:pt idx="742">
                  <c:v>2.4140000000000001</c:v>
                </c:pt>
                <c:pt idx="743">
                  <c:v>3.0539999999999998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D6-4E88-845B-0BB21376A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514632"/>
        <c:axId val="377518568"/>
      </c:scatterChart>
      <c:valAx>
        <c:axId val="37751463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crossAx val="377518568"/>
        <c:crosses val="autoZero"/>
        <c:crossBetween val="midCat"/>
      </c:valAx>
      <c:valAx>
        <c:axId val="37751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77514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138111</xdr:colOff>
      <xdr:row>3</xdr:row>
      <xdr:rowOff>190500</xdr:rowOff>
    </xdr:from>
    <xdr:to>
      <xdr:col>13</xdr:col>
      <xdr:colOff>590549</xdr:colOff>
      <xdr:row>14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invalid="1" saveData="0" refreshedBy="Peter Jarl" refreshedDate="45478.548260185184" createdVersion="5" refreshedVersion="6" minRefreshableVersion="3" recordCount="0" supportSubquery="1" supportAdvancedDrill="1">
  <cacheSource type="external" connectionId="3"/>
  <cacheFields count="5">
    <cacheField name="[Measures].[Förbrukning]" caption="Förbrukning" numFmtId="0" hierarchy="12" level="32767"/>
    <cacheField name="[Measures].[Effekt]" caption="Effekt" numFmtId="0" hierarchy="13" level="32767"/>
    <cacheField name="[Measures].[EffektMAX]" caption="EffektMAX" numFmtId="0" hierarchy="14" level="32767"/>
    <cacheField name="[Kalender].[Månad].[Månad]" caption="Månad" numFmtId="0" hierarchy="4" level="1">
      <sharedItems count="2">
        <s v="januari"/>
        <s v="juli"/>
      </sharedItems>
    </cacheField>
    <cacheField name="[Kalender].[MMM-ÅÅÅÅ].[MMM-ÅÅÅÅ]" caption="MMM-ÅÅÅÅ" numFmtId="0" hierarchy="5" level="1">
      <sharedItems count="2">
        <s v="jan-2023"/>
        <s v="jul-2023"/>
      </sharedItems>
    </cacheField>
  </cacheFields>
  <cacheHierarchies count="18">
    <cacheHierarchy uniqueName="[Kalender].[Date]" caption="Date" attribute="1" time="1" keyAttribute="1" defaultMemberUniqueName="[Kalender].[Date].[All]" allUniqueName="[Kalender].[Date].[All]" dimensionUniqueName="[Kalender]" displayFolder="" count="0" memberValueDatatype="7" unbalanced="0"/>
    <cacheHierarchy uniqueName="[Kalender].[År]" caption="År" attribute="1" time="1" defaultMemberUniqueName="[Kalender].[År].[All]" allUniqueName="[Kalender].[År].[All]" dimensionUniqueName="[Kalender]" displayFolder="" count="0" memberValueDatatype="20" unbalanced="0"/>
    <cacheHierarchy uniqueName="[Kalender].[Datumhierarki]" caption="Datumhierarki" time="1" defaultMemberUniqueName="[Kalender].[Datumhierarki].[All]" allUniqueName="[Kalender].[Datumhierarki].[All]" dimensionUniqueName="[Kalender]" displayFolder="" count="0" unbalanced="0"/>
    <cacheHierarchy uniqueName="[Kalender].[Månadsnummer]" caption="Månadsnummer" attribute="1" time="1" defaultMemberUniqueName="[Kalender].[Månadsnummer].[All]" allUniqueName="[Kalender].[Månadsnummer].[All]" dimensionUniqueName="[Kalender]" displayFolder="" count="0" memberValueDatatype="20" unbalanced="0"/>
    <cacheHierarchy uniqueName="[Kalender].[Månad]" caption="Månad" attribute="1" time="1" defaultMemberUniqueName="[Kalender].[Månad].[All]" allUniqueName="[Kalender].[Månad].[All]" dimensionUniqueName="[Kalender]" displayFolder="" count="2" memberValueDatatype="130" unbalanced="0">
      <fieldsUsage count="2">
        <fieldUsage x="-1"/>
        <fieldUsage x="3"/>
      </fieldsUsage>
    </cacheHierarchy>
    <cacheHierarchy uniqueName="[Kalender].[MMM-ÅÅÅÅ]" caption="MMM-ÅÅÅÅ" attribute="1" time="1" defaultMemberUniqueName="[Kalender].[MMM-ÅÅÅÅ].[All]" allUniqueName="[Kalender].[MMM-ÅÅÅÅ].[All]" dimensionUniqueName="[Kalender]" displayFolder="" count="2" memberValueDatatype="130" unbalanced="0">
      <fieldsUsage count="2">
        <fieldUsage x="-1"/>
        <fieldUsage x="4"/>
      </fieldsUsage>
    </cacheHierarchy>
    <cacheHierarchy uniqueName="[Kalender].[Nummer för dag i veckan]" caption="Nummer för dag i veckan" attribute="1" time="1" defaultMemberUniqueName="[Kalender].[Nummer för dag i veckan].[All]" allUniqueName="[Kalender].[Nummer för dag i veckan].[All]" dimensionUniqueName="[Kalender]" displayFolder="" count="0" memberValueDatatype="20" unbalanced="0"/>
    <cacheHierarchy uniqueName="[Kalender].[Dag i veckan]" caption="Dag i veckan" attribute="1" time="1" defaultMemberUniqueName="[Kalender].[Dag i veckan].[All]" allUniqueName="[Kalender].[Dag i veckan].[All]" dimensionUniqueName="[Kalender]" displayFolder="" count="0" memberValueDatatype="130" unbalanced="0"/>
    <cacheHierarchy uniqueName="[Tabell].[Datum]" caption="Datum" attribute="1" time="1" defaultMemberUniqueName="[Tabell].[Datum].[All]" allUniqueName="[Tabell].[Datum].[All]" dimensionUniqueName="[Tabell]" displayFolder="" count="0" memberValueDatatype="7" unbalanced="0"/>
    <cacheHierarchy uniqueName="[Tabell].[Timme]" caption="Timme" attribute="1" defaultMemberUniqueName="[Tabell].[Timme].[All]" allUniqueName="[Tabell].[Timme].[All]" dimensionUniqueName="[Tabell]" displayFolder="" count="0" memberValueDatatype="20" unbalanced="0"/>
    <cacheHierarchy uniqueName="[Tabell].[Värde]" caption="Värde" attribute="1" defaultMemberUniqueName="[Tabell].[Värde].[All]" allUniqueName="[Tabell].[Värde].[All]" dimensionUniqueName="[Tabell]" displayFolder="" count="0" memberValueDatatype="5" unbalanced="0"/>
    <cacheHierarchy uniqueName="[Tabell].[Mängdkod]" caption="Mängdkod" attribute="1" defaultMemberUniqueName="[Tabell].[Mängdkod].[All]" allUniqueName="[Tabell].[Mängdkod].[All]" dimensionUniqueName="[Tabell]" displayFolder="" count="0" memberValueDatatype="130" unbalanced="0"/>
    <cacheHierarchy uniqueName="[Measures].[Förbrukning]" caption="Förbrukning" measure="1" displayFolder="" measureGroup="Tabell" count="0" oneField="1">
      <fieldsUsage count="1">
        <fieldUsage x="0"/>
      </fieldsUsage>
    </cacheHierarchy>
    <cacheHierarchy uniqueName="[Measures].[Effekt]" caption="Effekt" measure="1" displayFolder="" measureGroup="Tabell" count="0" oneField="1">
      <fieldsUsage count="1">
        <fieldUsage x="1"/>
      </fieldsUsage>
    </cacheHierarchy>
    <cacheHierarchy uniqueName="[Measures].[EffektMAX]" caption="EffektMAX" measure="1" displayFolder="" measureGroup="Tabell" count="0" oneField="1">
      <fieldsUsage count="1">
        <fieldUsage x="2"/>
      </fieldsUsage>
    </cacheHierarchy>
    <cacheHierarchy uniqueName="[Measures].[__XL_Count Tabell]" caption="__XL_Count Tabell" measure="1" displayFolder="" measureGroup="Tabell" count="0" hidden="1"/>
    <cacheHierarchy uniqueName="[Measures].[__XL_Count Kalender]" caption="__XL_Count Kalender" measure="1" displayFolder="" measureGroup="Kalender" count="0" hidden="1"/>
    <cacheHierarchy uniqueName="[Measures].[__No measures defined]" caption="__No measures defined" measure="1" displayFolder="" count="0" hidden="1"/>
  </cacheHierarchies>
  <kpis count="0"/>
  <dimensions count="3">
    <dimension name="Kalender" uniqueName="[Kalender]" caption="Kalender"/>
    <dimension measure="1" name="Measures" uniqueName="[Measures]" caption="Measures"/>
    <dimension name="Tabell" uniqueName="[Tabell]" caption="Tabell"/>
  </dimensions>
  <measureGroups count="2">
    <measureGroup name="Kalender" caption="Kalender"/>
    <measureGroup name="Tabell" caption="Tabell"/>
  </measureGroups>
  <maps count="3">
    <map measureGroup="0" dimension="0"/>
    <map measureGroup="1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5" cacheId="5" applyNumberFormats="0" applyBorderFormats="0" applyFontFormats="0" applyPatternFormats="0" applyAlignmentFormats="0" applyWidthHeightFormats="1" dataCaption="Värden" tag="d66506b2-b0c9-4045-b8cf-c8a6cbfcacad" updatedVersion="6" minRefreshableVersion="3" useAutoFormatting="1" subtotalHiddenItems="1" itemPrintTitles="1" createdVersion="5" indent="0" compact="0" compactData="0" multipleFieldFilters="0">
  <location ref="S1:W4" firstHeaderRow="0" firstDataRow="1" firstDataCol="2"/>
  <pivotFields count="5"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  <pivotField axis="axisRow" compact="0" allDrilled="1" outline="0" subtotalTop="0" showAll="0" dataSourceSort="1" defaultSubtotal="0" defaultAttributeDrillState="1">
      <items count="2">
        <item x="0"/>
        <item x="1"/>
      </items>
    </pivotField>
    <pivotField axis="axisRow" compact="0" allDrilled="1" outline="0" subtotalTop="0" showAll="0" dataSourceSort="1" defaultSubtotal="0" defaultAttributeDrillState="1">
      <items count="2">
        <item x="0"/>
        <item x="1"/>
      </items>
    </pivotField>
  </pivotFields>
  <rowFields count="2">
    <field x="3"/>
    <field x="4"/>
  </rowFields>
  <rowItems count="3">
    <i>
      <x/>
      <x/>
    </i>
    <i>
      <x v="1"/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fld="0" subtotal="count" baseField="0" baseItem="0"/>
    <dataField fld="1" subtotal="count" baseField="0" baseItem="0"/>
    <dataField fld="2" subtotal="count" baseField="0" baseItem="0"/>
  </dataFields>
  <formats count="9">
    <format dxfId="12">
      <pivotArea type="all" dataOnly="0" outline="0" fieldPosition="0"/>
    </format>
    <format dxfId="11">
      <pivotArea outline="0" collapsedLevelsAreSubtotals="1" fieldPosition="0"/>
    </format>
    <format dxfId="10">
      <pivotArea field="3" type="button" dataOnly="0" labelOnly="1" outline="0" axis="axisRow" fieldPosition="0"/>
    </format>
    <format dxfId="9">
      <pivotArea field="4" type="button" dataOnly="0" labelOnly="1" outline="0" axis="axisRow" fieldPosition="1"/>
    </format>
    <format dxfId="8">
      <pivotArea dataOnly="0" labelOnly="1" outline="0" fieldPosition="0">
        <references count="1">
          <reference field="3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2">
          <reference field="3" count="1" selected="0">
            <x v="0"/>
          </reference>
          <reference field="4" count="1">
            <x v="0"/>
          </reference>
        </references>
      </pivotArea>
    </format>
    <format dxfId="5">
      <pivotArea dataOnly="0" labelOnly="1" outline="0" fieldPosition="0">
        <references count="2">
          <reference field="3" count="1" selected="0">
            <x v="1"/>
          </reference>
          <reference field="4" count="1">
            <x v="1"/>
          </reference>
        </references>
      </pivotArea>
    </format>
    <format dxfId="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Hierarchies count="18">
    <pivotHierarchy dragToData="1"/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4"/>
    <rowHierarchyUsage hierarchyUsage="5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Kalender]"/>
        <x15:activeTabTopLevelEntity name="[Tabell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id="1" name="Tabell" displayName="Tabell" ref="O1:Q1489" headerRowDxfId="3">
  <autoFilter ref="O1:Q1489"/>
  <tableColumns count="3">
    <tableColumn id="1" name="Datum" dataDxfId="2"/>
    <tableColumn id="2" name="Värde" dataDxfId="1"/>
    <tableColumn id="3" name="Mängdkod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ndtjanst@karlskogaenergi.s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workbookViewId="0">
      <selection activeCell="J34" sqref="J34"/>
    </sheetView>
  </sheetViews>
  <sheetFormatPr defaultRowHeight="15" x14ac:dyDescent="0.25"/>
  <sheetData>
    <row r="1" spans="1:20" ht="19.5" customHeight="1" x14ac:dyDescent="0.25">
      <c r="A1" s="82" t="s">
        <v>44</v>
      </c>
    </row>
    <row r="2" spans="1:20" x14ac:dyDescent="0.25">
      <c r="A2" s="28"/>
    </row>
    <row r="3" spans="1:20" x14ac:dyDescent="0.25">
      <c r="A3" s="28"/>
      <c r="B3" t="s">
        <v>54</v>
      </c>
    </row>
    <row r="4" spans="1:20" x14ac:dyDescent="0.25">
      <c r="A4" s="28"/>
      <c r="B4" t="s">
        <v>55</v>
      </c>
    </row>
    <row r="6" spans="1:20" ht="18.75" customHeight="1" x14ac:dyDescent="0.25">
      <c r="B6" s="83" t="s">
        <v>58</v>
      </c>
      <c r="C6" s="80"/>
      <c r="D6" s="80"/>
      <c r="E6" s="80"/>
      <c r="F6" s="80"/>
      <c r="G6" s="80"/>
      <c r="H6" s="80"/>
      <c r="I6" s="81"/>
      <c r="K6" s="83" t="s">
        <v>59</v>
      </c>
      <c r="L6" s="80"/>
      <c r="M6" s="80"/>
      <c r="N6" s="80"/>
      <c r="O6" s="80"/>
      <c r="P6" s="80"/>
      <c r="Q6" s="80"/>
      <c r="R6" s="80"/>
      <c r="S6" s="80"/>
      <c r="T6" s="81"/>
    </row>
    <row r="7" spans="1:20" x14ac:dyDescent="0.25">
      <c r="B7" s="72"/>
      <c r="C7" s="40"/>
      <c r="D7" s="40"/>
      <c r="E7" s="40"/>
      <c r="F7" s="40"/>
      <c r="G7" s="40"/>
      <c r="H7" s="40"/>
      <c r="I7" s="73"/>
      <c r="K7" s="72"/>
      <c r="L7" s="40"/>
      <c r="M7" s="40"/>
      <c r="N7" s="40"/>
      <c r="O7" s="40"/>
      <c r="P7" s="40"/>
      <c r="Q7" s="40"/>
      <c r="R7" s="40"/>
      <c r="S7" s="40"/>
      <c r="T7" s="73"/>
    </row>
    <row r="8" spans="1:20" x14ac:dyDescent="0.25">
      <c r="B8" s="72" t="s">
        <v>57</v>
      </c>
      <c r="C8" s="40"/>
      <c r="D8" s="40"/>
      <c r="E8" s="40"/>
      <c r="F8" s="40"/>
      <c r="G8" s="40"/>
      <c r="H8" s="40"/>
      <c r="I8" s="73"/>
      <c r="K8" s="72" t="s">
        <v>56</v>
      </c>
      <c r="L8" s="40"/>
      <c r="M8" s="40"/>
      <c r="N8" s="40"/>
      <c r="O8" s="40"/>
      <c r="P8" s="40"/>
      <c r="Q8" s="40"/>
      <c r="R8" s="40"/>
      <c r="S8" s="40"/>
      <c r="T8" s="73"/>
    </row>
    <row r="9" spans="1:20" x14ac:dyDescent="0.25">
      <c r="B9" s="72"/>
      <c r="C9" s="40"/>
      <c r="D9" s="40"/>
      <c r="E9" s="40"/>
      <c r="F9" s="40"/>
      <c r="G9" s="40"/>
      <c r="H9" s="40"/>
      <c r="I9" s="73"/>
      <c r="K9" s="72" t="s">
        <v>60</v>
      </c>
      <c r="L9" s="40"/>
      <c r="M9" s="40"/>
      <c r="N9" s="40"/>
      <c r="O9" s="40"/>
      <c r="P9" s="40"/>
      <c r="Q9" s="40"/>
      <c r="R9" s="40"/>
      <c r="S9" s="40"/>
      <c r="T9" s="73"/>
    </row>
    <row r="10" spans="1:20" x14ac:dyDescent="0.25">
      <c r="B10" s="72"/>
      <c r="C10" s="40"/>
      <c r="D10" s="40"/>
      <c r="E10" s="40"/>
      <c r="F10" s="40"/>
      <c r="G10" s="40"/>
      <c r="H10" s="40"/>
      <c r="I10" s="73"/>
      <c r="K10" s="72"/>
      <c r="L10" s="40"/>
      <c r="M10" s="40"/>
      <c r="N10" s="40"/>
      <c r="O10" s="40"/>
      <c r="P10" s="40"/>
      <c r="Q10" s="40"/>
      <c r="R10" s="40"/>
      <c r="S10" s="40"/>
      <c r="T10" s="73"/>
    </row>
    <row r="11" spans="1:20" x14ac:dyDescent="0.25">
      <c r="B11" s="74" t="s">
        <v>46</v>
      </c>
      <c r="C11" s="75"/>
      <c r="D11" s="75"/>
      <c r="E11" s="75"/>
      <c r="F11" s="75"/>
      <c r="G11" s="75"/>
      <c r="H11" s="75"/>
      <c r="I11" s="73"/>
      <c r="K11" s="74" t="s">
        <v>46</v>
      </c>
      <c r="L11" s="75"/>
      <c r="M11" s="75"/>
      <c r="N11" s="75"/>
      <c r="O11" s="75"/>
      <c r="P11" s="75"/>
      <c r="Q11" s="75"/>
      <c r="R11" s="75"/>
      <c r="S11" s="40"/>
      <c r="T11" s="73"/>
    </row>
    <row r="12" spans="1:20" x14ac:dyDescent="0.25">
      <c r="B12" s="72"/>
      <c r="C12" s="40"/>
      <c r="D12" s="40"/>
      <c r="E12" s="40"/>
      <c r="F12" s="40"/>
      <c r="G12" s="40"/>
      <c r="H12" s="40"/>
      <c r="I12" s="73"/>
      <c r="K12" s="72"/>
      <c r="L12" s="40"/>
      <c r="M12" s="40"/>
      <c r="N12" s="40"/>
      <c r="O12" s="40"/>
      <c r="P12" s="40"/>
      <c r="Q12" s="40"/>
      <c r="R12" s="40"/>
      <c r="S12" s="40"/>
      <c r="T12" s="73"/>
    </row>
    <row r="13" spans="1:20" x14ac:dyDescent="0.25">
      <c r="B13" s="72" t="s">
        <v>78</v>
      </c>
      <c r="C13" s="40"/>
      <c r="D13" s="40"/>
      <c r="E13" s="40"/>
      <c r="F13" s="40"/>
      <c r="G13" s="40"/>
      <c r="H13" s="40"/>
      <c r="I13" s="73"/>
      <c r="K13" s="72" t="s">
        <v>78</v>
      </c>
      <c r="L13" s="40"/>
      <c r="M13" s="40"/>
      <c r="N13" s="40"/>
      <c r="O13" s="40"/>
      <c r="P13" s="40"/>
      <c r="Q13" s="40"/>
      <c r="R13" s="40"/>
      <c r="S13" s="40"/>
      <c r="T13" s="73"/>
    </row>
    <row r="14" spans="1:20" x14ac:dyDescent="0.25">
      <c r="B14" s="72"/>
      <c r="C14" s="40"/>
      <c r="D14" s="40"/>
      <c r="E14" s="40"/>
      <c r="F14" s="40"/>
      <c r="G14" s="40"/>
      <c r="H14" s="40"/>
      <c r="I14" s="73"/>
      <c r="K14" s="72"/>
      <c r="L14" s="40"/>
      <c r="M14" s="40"/>
      <c r="N14" s="40"/>
      <c r="O14" s="40"/>
      <c r="P14" s="40"/>
      <c r="Q14" s="40"/>
      <c r="R14" s="40"/>
      <c r="S14" s="40"/>
      <c r="T14" s="73"/>
    </row>
    <row r="15" spans="1:20" x14ac:dyDescent="0.25">
      <c r="B15" s="72" t="s">
        <v>79</v>
      </c>
      <c r="C15" s="40"/>
      <c r="D15" s="40"/>
      <c r="E15" s="40"/>
      <c r="F15" s="40"/>
      <c r="G15" s="40"/>
      <c r="H15" s="40"/>
      <c r="I15" s="73"/>
      <c r="K15" s="72" t="s">
        <v>47</v>
      </c>
      <c r="L15" s="40"/>
      <c r="M15" s="40"/>
      <c r="N15" s="40"/>
      <c r="O15" s="40"/>
      <c r="P15" s="40"/>
      <c r="Q15" s="40"/>
      <c r="R15" s="40"/>
      <c r="S15" s="40"/>
      <c r="T15" s="73"/>
    </row>
    <row r="16" spans="1:20" x14ac:dyDescent="0.25">
      <c r="B16" s="72"/>
      <c r="C16" s="40"/>
      <c r="D16" s="40"/>
      <c r="E16" s="40"/>
      <c r="F16" s="40"/>
      <c r="G16" s="40"/>
      <c r="H16" s="40"/>
      <c r="I16" s="73"/>
      <c r="K16" s="72"/>
      <c r="L16" s="40" t="s">
        <v>62</v>
      </c>
      <c r="M16" s="40"/>
      <c r="N16" s="40"/>
      <c r="O16" s="40"/>
      <c r="P16" s="40"/>
      <c r="Q16" s="40"/>
      <c r="R16" s="40"/>
      <c r="S16" s="40"/>
      <c r="T16" s="73"/>
    </row>
    <row r="17" spans="2:20" x14ac:dyDescent="0.25">
      <c r="B17" s="72" t="s">
        <v>80</v>
      </c>
      <c r="H17" s="40"/>
      <c r="I17" s="73"/>
      <c r="K17" s="72"/>
      <c r="L17" s="40" t="s">
        <v>45</v>
      </c>
      <c r="M17" s="40"/>
      <c r="N17" s="40"/>
      <c r="O17" s="40"/>
      <c r="P17" s="40"/>
      <c r="Q17" s="40"/>
      <c r="R17" s="40"/>
      <c r="S17" s="40"/>
      <c r="T17" s="73"/>
    </row>
    <row r="18" spans="2:20" x14ac:dyDescent="0.25">
      <c r="B18" s="72"/>
      <c r="C18" s="40"/>
      <c r="D18" s="40"/>
      <c r="E18" s="40"/>
      <c r="F18" s="40"/>
      <c r="G18" s="40"/>
      <c r="H18" s="40"/>
      <c r="I18" s="73"/>
      <c r="K18" s="72"/>
      <c r="L18" s="40" t="s">
        <v>51</v>
      </c>
      <c r="M18" s="40"/>
      <c r="N18" s="40"/>
      <c r="O18" s="40"/>
      <c r="P18" s="40"/>
      <c r="Q18" s="40"/>
      <c r="R18" s="40"/>
      <c r="S18" s="40"/>
      <c r="T18" s="73"/>
    </row>
    <row r="19" spans="2:20" x14ac:dyDescent="0.25">
      <c r="B19" s="72" t="s">
        <v>81</v>
      </c>
      <c r="C19" s="40"/>
      <c r="D19" s="40"/>
      <c r="E19" s="40"/>
      <c r="F19" s="40"/>
      <c r="G19" s="40"/>
      <c r="H19" s="40"/>
      <c r="I19" s="73"/>
      <c r="K19" s="72"/>
      <c r="L19" s="40"/>
      <c r="M19" s="40"/>
      <c r="N19" s="40"/>
      <c r="O19" s="40"/>
      <c r="P19" s="40"/>
      <c r="Q19" s="40"/>
      <c r="R19" s="40"/>
      <c r="S19" s="40"/>
      <c r="T19" s="73"/>
    </row>
    <row r="20" spans="2:20" x14ac:dyDescent="0.25">
      <c r="B20" s="72"/>
      <c r="C20" s="40"/>
      <c r="D20" s="40"/>
      <c r="E20" s="40"/>
      <c r="F20" s="40"/>
      <c r="G20" s="40"/>
      <c r="H20" s="40"/>
      <c r="I20" s="73"/>
      <c r="K20" s="79" t="s">
        <v>52</v>
      </c>
      <c r="L20" s="10"/>
      <c r="M20" s="10"/>
      <c r="N20" s="10"/>
      <c r="O20" s="10"/>
      <c r="P20" s="10"/>
      <c r="Q20" s="10"/>
      <c r="R20" s="10"/>
      <c r="S20" s="10"/>
      <c r="T20" s="73"/>
    </row>
    <row r="21" spans="2:20" x14ac:dyDescent="0.25">
      <c r="B21" s="72"/>
      <c r="C21" s="40"/>
      <c r="D21" s="40"/>
      <c r="E21" s="40"/>
      <c r="F21" s="40"/>
      <c r="G21" s="40"/>
      <c r="H21" s="40"/>
      <c r="I21" s="73"/>
      <c r="K21" s="79" t="s">
        <v>53</v>
      </c>
      <c r="L21" s="10"/>
      <c r="M21" s="10"/>
      <c r="N21" s="10"/>
      <c r="O21" s="10"/>
      <c r="P21" s="10"/>
      <c r="Q21" s="10"/>
      <c r="R21" s="10"/>
      <c r="S21" s="10"/>
      <c r="T21" s="73"/>
    </row>
    <row r="22" spans="2:20" x14ac:dyDescent="0.25">
      <c r="B22" s="72"/>
      <c r="C22" s="40"/>
      <c r="D22" s="40"/>
      <c r="E22" s="40"/>
      <c r="F22" s="40"/>
      <c r="G22" s="40"/>
      <c r="H22" s="40"/>
      <c r="I22" s="73"/>
      <c r="K22" s="72"/>
      <c r="L22" s="40"/>
      <c r="M22" s="40"/>
      <c r="N22" s="40"/>
      <c r="O22" s="40"/>
      <c r="P22" s="40"/>
      <c r="Q22" s="40"/>
      <c r="R22" s="40"/>
      <c r="S22" s="40"/>
      <c r="T22" s="73"/>
    </row>
    <row r="23" spans="2:20" x14ac:dyDescent="0.25">
      <c r="B23" s="72"/>
      <c r="C23" s="40"/>
      <c r="D23" s="40"/>
      <c r="E23" s="40"/>
      <c r="F23" s="40"/>
      <c r="G23" s="40"/>
      <c r="H23" s="40"/>
      <c r="I23" s="73"/>
      <c r="K23" s="72" t="s">
        <v>50</v>
      </c>
      <c r="L23" s="40"/>
      <c r="M23" s="40"/>
      <c r="N23" s="40"/>
      <c r="O23" s="40"/>
      <c r="P23" s="40"/>
      <c r="Q23" s="40"/>
      <c r="R23" s="40"/>
      <c r="S23" s="40"/>
      <c r="T23" s="73"/>
    </row>
    <row r="24" spans="2:20" x14ac:dyDescent="0.25">
      <c r="B24" s="72"/>
      <c r="C24" s="40"/>
      <c r="D24" s="40"/>
      <c r="E24" s="40"/>
      <c r="F24" s="40"/>
      <c r="G24" s="40"/>
      <c r="H24" s="40"/>
      <c r="I24" s="73"/>
      <c r="K24" s="72" t="s">
        <v>61</v>
      </c>
      <c r="L24" s="40"/>
      <c r="M24" s="40"/>
      <c r="N24" s="40"/>
      <c r="O24" s="40"/>
      <c r="P24" s="40"/>
      <c r="Q24" s="40"/>
      <c r="R24" s="40"/>
      <c r="S24" s="40"/>
      <c r="T24" s="73"/>
    </row>
    <row r="25" spans="2:20" x14ac:dyDescent="0.25">
      <c r="B25" s="76"/>
      <c r="C25" s="77"/>
      <c r="D25" s="77"/>
      <c r="E25" s="77"/>
      <c r="F25" s="77"/>
      <c r="G25" s="77"/>
      <c r="H25" s="77"/>
      <c r="I25" s="78"/>
      <c r="K25" s="76"/>
      <c r="L25" s="77"/>
      <c r="M25" s="77"/>
      <c r="N25" s="77"/>
      <c r="O25" s="77"/>
      <c r="P25" s="77"/>
      <c r="Q25" s="77"/>
      <c r="R25" s="77"/>
      <c r="S25" s="77"/>
      <c r="T25" s="78"/>
    </row>
    <row r="27" spans="2:20" x14ac:dyDescent="0.25">
      <c r="B27" t="s">
        <v>63</v>
      </c>
    </row>
    <row r="28" spans="2:20" x14ac:dyDescent="0.25">
      <c r="C28" s="53" t="s">
        <v>48</v>
      </c>
    </row>
    <row r="29" spans="2:20" x14ac:dyDescent="0.25">
      <c r="C29" t="s">
        <v>49</v>
      </c>
    </row>
  </sheetData>
  <hyperlinks>
    <hyperlink ref="C28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7"/>
  <sheetViews>
    <sheetView topLeftCell="A4" zoomScale="90" zoomScaleNormal="90" workbookViewId="0">
      <selection activeCell="B5" sqref="B5"/>
    </sheetView>
  </sheetViews>
  <sheetFormatPr defaultRowHeight="15" x14ac:dyDescent="0.25"/>
  <cols>
    <col min="1" max="1" width="10.85546875" customWidth="1"/>
    <col min="2" max="2" width="30.42578125" customWidth="1"/>
    <col min="3" max="3" width="12" customWidth="1"/>
    <col min="4" max="4" width="10.140625" customWidth="1"/>
    <col min="5" max="5" width="11.42578125" customWidth="1"/>
    <col min="6" max="6" width="10.140625" customWidth="1"/>
    <col min="7" max="7" width="11.5703125" style="30" customWidth="1"/>
    <col min="9" max="9" width="18.7109375" customWidth="1"/>
    <col min="10" max="10" width="31" bestFit="1" customWidth="1"/>
    <col min="11" max="11" width="11.140625" customWidth="1"/>
    <col min="12" max="12" width="13.28515625" customWidth="1"/>
    <col min="13" max="13" width="11.140625" customWidth="1"/>
    <col min="15" max="16" width="9.140625" hidden="1" customWidth="1"/>
    <col min="17" max="17" width="0" hidden="1" customWidth="1"/>
  </cols>
  <sheetData>
    <row r="1" spans="1:17" ht="20.100000000000001" customHeight="1" x14ac:dyDescent="0.35">
      <c r="A1" s="140" t="s">
        <v>77</v>
      </c>
    </row>
    <row r="2" spans="1:17" ht="20.100000000000001" customHeight="1" x14ac:dyDescent="0.35">
      <c r="A2" s="140"/>
      <c r="B2" s="141" t="s">
        <v>76</v>
      </c>
    </row>
    <row r="3" spans="1:17" ht="20.100000000000001" customHeight="1" x14ac:dyDescent="0.35">
      <c r="A3" s="140"/>
    </row>
    <row r="4" spans="1:17" ht="20.100000000000001" customHeight="1" x14ac:dyDescent="0.35">
      <c r="A4" s="140"/>
      <c r="B4" t="s">
        <v>75</v>
      </c>
      <c r="C4" s="134" t="s">
        <v>70</v>
      </c>
      <c r="D4" s="134" t="s">
        <v>69</v>
      </c>
    </row>
    <row r="5" spans="1:17" ht="20.100000000000001" customHeight="1" x14ac:dyDescent="0.35">
      <c r="A5" s="140"/>
      <c r="B5" s="84" t="s">
        <v>67</v>
      </c>
      <c r="C5" s="139">
        <f>VLOOKUP(B5,O11:Q13,2,FALSE)</f>
        <v>9765</v>
      </c>
      <c r="D5" s="138">
        <f>VLOOKUP(B5,O11:Q13,3,FALSE)</f>
        <v>3438</v>
      </c>
      <c r="E5" t="s">
        <v>74</v>
      </c>
    </row>
    <row r="6" spans="1:17" ht="16.5" customHeight="1" x14ac:dyDescent="0.25">
      <c r="O6" t="s">
        <v>68</v>
      </c>
    </row>
    <row r="7" spans="1:17" x14ac:dyDescent="0.25">
      <c r="C7" s="1"/>
      <c r="D7" s="1"/>
      <c r="E7" s="1"/>
      <c r="F7" s="1"/>
      <c r="G7" s="1"/>
      <c r="O7" t="s">
        <v>67</v>
      </c>
    </row>
    <row r="8" spans="1:17" ht="15.75" thickBot="1" x14ac:dyDescent="0.3">
      <c r="B8" t="s">
        <v>73</v>
      </c>
      <c r="O8" t="s">
        <v>64</v>
      </c>
    </row>
    <row r="9" spans="1:17" ht="21" x14ac:dyDescent="0.25">
      <c r="A9" s="137" t="s">
        <v>11</v>
      </c>
      <c r="B9" s="5" t="s">
        <v>72</v>
      </c>
      <c r="C9" s="6" t="s">
        <v>0</v>
      </c>
      <c r="D9" s="6"/>
      <c r="E9" s="6" t="s">
        <v>1</v>
      </c>
      <c r="F9" s="6" t="s">
        <v>2</v>
      </c>
      <c r="G9" s="32" t="s">
        <v>3</v>
      </c>
    </row>
    <row r="10" spans="1:17" x14ac:dyDescent="0.25">
      <c r="A10" s="37"/>
      <c r="B10" s="136" t="s">
        <v>71</v>
      </c>
      <c r="C10" s="135">
        <f>C5</f>
        <v>9765</v>
      </c>
      <c r="D10" s="9"/>
      <c r="E10" s="9"/>
      <c r="F10" s="10"/>
      <c r="G10" s="97">
        <f>C10/12</f>
        <v>813.75</v>
      </c>
      <c r="P10" s="134" t="s">
        <v>70</v>
      </c>
      <c r="Q10" s="134" t="s">
        <v>69</v>
      </c>
    </row>
    <row r="11" spans="1:17" x14ac:dyDescent="0.25">
      <c r="B11" s="61" t="s">
        <v>4</v>
      </c>
      <c r="C11" s="133">
        <v>0.189</v>
      </c>
      <c r="D11" s="63" t="s">
        <v>5</v>
      </c>
      <c r="E11" s="132">
        <v>3300</v>
      </c>
      <c r="F11" s="65"/>
      <c r="G11" s="91">
        <f>E11*C11</f>
        <v>623.70000000000005</v>
      </c>
      <c r="O11" s="131" t="s">
        <v>68</v>
      </c>
      <c r="P11" s="130">
        <v>13595</v>
      </c>
      <c r="Q11" s="130">
        <v>5875</v>
      </c>
    </row>
    <row r="12" spans="1:17" ht="16.5" thickBot="1" x14ac:dyDescent="0.3">
      <c r="B12" s="24" t="s">
        <v>6</v>
      </c>
      <c r="C12" s="25"/>
      <c r="D12" s="25"/>
      <c r="E12" s="26"/>
      <c r="F12" s="27"/>
      <c r="G12" s="110">
        <f>SUM(G10:G11)</f>
        <v>1437.45</v>
      </c>
      <c r="O12" s="131" t="s">
        <v>67</v>
      </c>
      <c r="P12" s="130">
        <v>9765</v>
      </c>
      <c r="Q12" s="130">
        <v>3438</v>
      </c>
    </row>
    <row r="13" spans="1:17" x14ac:dyDescent="0.25">
      <c r="B13" s="5" t="s">
        <v>66</v>
      </c>
      <c r="C13" s="11"/>
      <c r="D13" s="11"/>
      <c r="E13" s="12"/>
      <c r="F13" s="13"/>
      <c r="G13" s="34"/>
      <c r="O13" s="131" t="s">
        <v>64</v>
      </c>
      <c r="P13" s="130">
        <v>6450</v>
      </c>
      <c r="Q13" s="130">
        <v>2375</v>
      </c>
    </row>
    <row r="14" spans="1:17" x14ac:dyDescent="0.25">
      <c r="B14" s="102" t="s">
        <v>7</v>
      </c>
      <c r="C14" s="129">
        <f>D5</f>
        <v>3438</v>
      </c>
      <c r="D14" s="9"/>
      <c r="E14" s="15"/>
      <c r="F14" s="16"/>
      <c r="G14" s="97">
        <f>C14/12</f>
        <v>286.5</v>
      </c>
    </row>
    <row r="15" spans="1:17" x14ac:dyDescent="0.25">
      <c r="B15" s="14" t="s">
        <v>4</v>
      </c>
      <c r="C15" s="128">
        <v>0.189</v>
      </c>
      <c r="D15" s="18" t="s">
        <v>5</v>
      </c>
      <c r="E15" s="39">
        <f>E11</f>
        <v>3300</v>
      </c>
      <c r="F15" s="19"/>
      <c r="G15" s="97">
        <f>E15*C15</f>
        <v>623.70000000000005</v>
      </c>
    </row>
    <row r="16" spans="1:17" x14ac:dyDescent="0.25">
      <c r="B16" s="7" t="s">
        <v>8</v>
      </c>
      <c r="C16" s="127">
        <v>51.45</v>
      </c>
      <c r="D16" s="21" t="s">
        <v>9</v>
      </c>
      <c r="E16" s="22"/>
      <c r="F16" s="126">
        <v>6.5</v>
      </c>
      <c r="G16" s="97">
        <f>C16*F16</f>
        <v>334.42500000000001</v>
      </c>
    </row>
    <row r="17" spans="1:7" x14ac:dyDescent="0.25">
      <c r="B17" s="67" t="s">
        <v>65</v>
      </c>
      <c r="C17" s="125">
        <v>87.54</v>
      </c>
      <c r="D17" s="69" t="s">
        <v>9</v>
      </c>
      <c r="E17" s="70"/>
      <c r="F17" s="124">
        <v>5.5</v>
      </c>
      <c r="G17" s="91">
        <f>C17*F17</f>
        <v>481.47</v>
      </c>
    </row>
    <row r="18" spans="1:7" ht="16.5" thickBot="1" x14ac:dyDescent="0.3">
      <c r="B18" s="24" t="s">
        <v>6</v>
      </c>
      <c r="C18" s="25"/>
      <c r="D18" s="25"/>
      <c r="E18" s="26"/>
      <c r="F18" s="27"/>
      <c r="G18" s="110">
        <f>SUM(G14:G17)</f>
        <v>1726.095</v>
      </c>
    </row>
    <row r="20" spans="1:7" x14ac:dyDescent="0.25">
      <c r="G20"/>
    </row>
    <row r="21" spans="1:7" x14ac:dyDescent="0.25">
      <c r="A21" s="38"/>
      <c r="G21"/>
    </row>
    <row r="22" spans="1:7" ht="15.75" thickBot="1" x14ac:dyDescent="0.3">
      <c r="G22"/>
    </row>
    <row r="23" spans="1:7" ht="21" x14ac:dyDescent="0.35">
      <c r="A23" s="123" t="s">
        <v>12</v>
      </c>
      <c r="B23" s="122" t="str">
        <f>B9</f>
        <v>Elnätstaxa t.o.m 31/7-2023</v>
      </c>
      <c r="C23" s="121" t="s">
        <v>0</v>
      </c>
      <c r="D23" s="121"/>
      <c r="E23" s="121" t="s">
        <v>1</v>
      </c>
      <c r="F23" s="121" t="s">
        <v>2</v>
      </c>
      <c r="G23" s="120" t="s">
        <v>3</v>
      </c>
    </row>
    <row r="24" spans="1:7" x14ac:dyDescent="0.25">
      <c r="A24" s="119"/>
      <c r="B24" s="118" t="str">
        <f>B10</f>
        <v xml:space="preserve">Fast nätavgift </v>
      </c>
      <c r="C24" s="117">
        <f>C10</f>
        <v>9765</v>
      </c>
      <c r="D24" s="104"/>
      <c r="E24" s="104"/>
      <c r="F24" s="116"/>
      <c r="G24" s="97">
        <f>C24/12</f>
        <v>813.75</v>
      </c>
    </row>
    <row r="25" spans="1:7" x14ac:dyDescent="0.25">
      <c r="A25" s="90"/>
      <c r="B25" s="115" t="s">
        <v>4</v>
      </c>
      <c r="C25" s="114">
        <f>C11</f>
        <v>0.189</v>
      </c>
      <c r="D25" s="113" t="s">
        <v>5</v>
      </c>
      <c r="E25" s="112">
        <v>1500</v>
      </c>
      <c r="F25" s="111"/>
      <c r="G25" s="91">
        <f>E25*C25</f>
        <v>283.5</v>
      </c>
    </row>
    <row r="26" spans="1:7" ht="16.5" thickBot="1" x14ac:dyDescent="0.3">
      <c r="A26" s="90"/>
      <c r="B26" s="89" t="s">
        <v>6</v>
      </c>
      <c r="C26" s="88"/>
      <c r="D26" s="88"/>
      <c r="E26" s="87"/>
      <c r="F26" s="86"/>
      <c r="G26" s="110">
        <f>SUM(G24:G25)</f>
        <v>1097.25</v>
      </c>
    </row>
    <row r="27" spans="1:7" x14ac:dyDescent="0.25">
      <c r="A27" s="90"/>
      <c r="B27" s="109" t="str">
        <f>B13</f>
        <v>Elnätstaxa from 1/8-2024</v>
      </c>
      <c r="C27" s="108"/>
      <c r="D27" s="108"/>
      <c r="E27" s="107"/>
      <c r="F27" s="106"/>
      <c r="G27" s="105"/>
    </row>
    <row r="28" spans="1:7" x14ac:dyDescent="0.25">
      <c r="A28" s="90"/>
      <c r="B28" s="102" t="s">
        <v>7</v>
      </c>
      <c r="C28" s="104">
        <f>C14</f>
        <v>3438</v>
      </c>
      <c r="D28" s="104"/>
      <c r="E28" s="103"/>
      <c r="F28" s="99"/>
      <c r="G28" s="97">
        <f>C28/12</f>
        <v>286.5</v>
      </c>
    </row>
    <row r="29" spans="1:7" x14ac:dyDescent="0.25">
      <c r="A29" s="90"/>
      <c r="B29" s="102" t="s">
        <v>4</v>
      </c>
      <c r="C29" s="101">
        <v>0.189</v>
      </c>
      <c r="D29" s="100" t="s">
        <v>5</v>
      </c>
      <c r="E29" s="99">
        <f>E25</f>
        <v>1500</v>
      </c>
      <c r="F29" s="98"/>
      <c r="G29" s="97">
        <f>E29*C29</f>
        <v>283.5</v>
      </c>
    </row>
    <row r="30" spans="1:7" x14ac:dyDescent="0.25">
      <c r="A30" s="90"/>
      <c r="B30" s="96" t="s">
        <v>8</v>
      </c>
      <c r="C30" s="95">
        <v>51.45</v>
      </c>
      <c r="D30" s="94" t="s">
        <v>9</v>
      </c>
      <c r="E30" s="93"/>
      <c r="F30" s="92">
        <v>4.5</v>
      </c>
      <c r="G30" s="91">
        <f>C30*F30</f>
        <v>231.52500000000001</v>
      </c>
    </row>
    <row r="31" spans="1:7" ht="16.5" thickBot="1" x14ac:dyDescent="0.3">
      <c r="A31" s="90"/>
      <c r="B31" s="89" t="s">
        <v>6</v>
      </c>
      <c r="C31" s="88"/>
      <c r="D31" s="88"/>
      <c r="E31" s="87"/>
      <c r="F31" s="86"/>
      <c r="G31" s="85">
        <f>SUM(G28:G30)</f>
        <v>801.52499999999998</v>
      </c>
    </row>
    <row r="32" spans="1:7" x14ac:dyDescent="0.25">
      <c r="A32" s="38"/>
      <c r="G32"/>
    </row>
    <row r="33" spans="1:7" x14ac:dyDescent="0.25">
      <c r="G33"/>
    </row>
    <row r="34" spans="1:7" x14ac:dyDescent="0.25">
      <c r="G34"/>
    </row>
    <row r="35" spans="1:7" x14ac:dyDescent="0.25">
      <c r="G35"/>
    </row>
    <row r="36" spans="1:7" x14ac:dyDescent="0.25">
      <c r="G36"/>
    </row>
    <row r="37" spans="1:7" x14ac:dyDescent="0.25">
      <c r="G37"/>
    </row>
    <row r="38" spans="1:7" x14ac:dyDescent="0.25">
      <c r="G38"/>
    </row>
    <row r="39" spans="1:7" x14ac:dyDescent="0.25">
      <c r="G39"/>
    </row>
    <row r="40" spans="1:7" x14ac:dyDescent="0.25">
      <c r="G40"/>
    </row>
    <row r="41" spans="1:7" x14ac:dyDescent="0.25">
      <c r="G41"/>
    </row>
    <row r="42" spans="1:7" x14ac:dyDescent="0.25">
      <c r="A42" s="3"/>
      <c r="G42"/>
    </row>
    <row r="43" spans="1:7" x14ac:dyDescent="0.25">
      <c r="A43" s="38"/>
      <c r="G43"/>
    </row>
    <row r="44" spans="1:7" x14ac:dyDescent="0.25">
      <c r="G44"/>
    </row>
    <row r="45" spans="1:7" x14ac:dyDescent="0.25">
      <c r="G45"/>
    </row>
    <row r="46" spans="1:7" x14ac:dyDescent="0.25">
      <c r="G46"/>
    </row>
    <row r="47" spans="1:7" x14ac:dyDescent="0.25">
      <c r="G47"/>
    </row>
    <row r="48" spans="1:7" x14ac:dyDescent="0.25">
      <c r="G48"/>
    </row>
    <row r="49" spans="1:7" x14ac:dyDescent="0.25">
      <c r="G49"/>
    </row>
    <row r="50" spans="1:7" x14ac:dyDescent="0.25">
      <c r="G50"/>
    </row>
    <row r="51" spans="1:7" x14ac:dyDescent="0.25">
      <c r="G51"/>
    </row>
    <row r="52" spans="1:7" x14ac:dyDescent="0.25">
      <c r="A52" s="3"/>
      <c r="G52"/>
    </row>
    <row r="53" spans="1:7" x14ac:dyDescent="0.25">
      <c r="A53" s="38"/>
      <c r="G53"/>
    </row>
    <row r="54" spans="1:7" x14ac:dyDescent="0.25">
      <c r="G54"/>
    </row>
    <row r="55" spans="1:7" x14ac:dyDescent="0.25">
      <c r="G55"/>
    </row>
    <row r="56" spans="1:7" x14ac:dyDescent="0.25">
      <c r="G56"/>
    </row>
    <row r="57" spans="1:7" x14ac:dyDescent="0.25">
      <c r="G57"/>
    </row>
    <row r="58" spans="1:7" x14ac:dyDescent="0.25">
      <c r="G58"/>
    </row>
    <row r="59" spans="1:7" x14ac:dyDescent="0.25">
      <c r="G59"/>
    </row>
    <row r="60" spans="1:7" x14ac:dyDescent="0.25">
      <c r="G60"/>
    </row>
    <row r="61" spans="1:7" x14ac:dyDescent="0.25">
      <c r="G61"/>
    </row>
    <row r="62" spans="1:7" x14ac:dyDescent="0.25">
      <c r="A62" s="28"/>
      <c r="G62"/>
    </row>
    <row r="63" spans="1:7" x14ac:dyDescent="0.25">
      <c r="A63" s="38"/>
      <c r="G63"/>
    </row>
    <row r="64" spans="1:7" x14ac:dyDescent="0.25">
      <c r="G64"/>
    </row>
    <row r="65" spans="1:7" x14ac:dyDescent="0.25">
      <c r="G65"/>
    </row>
    <row r="66" spans="1:7" x14ac:dyDescent="0.25">
      <c r="G66"/>
    </row>
    <row r="67" spans="1:7" x14ac:dyDescent="0.25">
      <c r="G67"/>
    </row>
    <row r="68" spans="1:7" x14ac:dyDescent="0.25">
      <c r="G68"/>
    </row>
    <row r="69" spans="1:7" x14ac:dyDescent="0.25">
      <c r="G69"/>
    </row>
    <row r="70" spans="1:7" x14ac:dyDescent="0.25">
      <c r="G70"/>
    </row>
    <row r="71" spans="1:7" x14ac:dyDescent="0.25">
      <c r="G71"/>
    </row>
    <row r="72" spans="1:7" x14ac:dyDescent="0.25">
      <c r="A72" s="28"/>
      <c r="G72"/>
    </row>
    <row r="73" spans="1:7" x14ac:dyDescent="0.25">
      <c r="A73" s="38"/>
      <c r="G73"/>
    </row>
    <row r="74" spans="1:7" x14ac:dyDescent="0.25">
      <c r="G74"/>
    </row>
    <row r="75" spans="1:7" x14ac:dyDescent="0.25">
      <c r="G75"/>
    </row>
    <row r="76" spans="1:7" x14ac:dyDescent="0.25">
      <c r="G76"/>
    </row>
    <row r="77" spans="1:7" x14ac:dyDescent="0.25">
      <c r="G77"/>
    </row>
    <row r="78" spans="1:7" x14ac:dyDescent="0.25">
      <c r="G78"/>
    </row>
    <row r="79" spans="1:7" x14ac:dyDescent="0.25">
      <c r="G79"/>
    </row>
    <row r="80" spans="1:7" x14ac:dyDescent="0.25">
      <c r="G80"/>
    </row>
    <row r="81" spans="1:7" x14ac:dyDescent="0.25">
      <c r="G81"/>
    </row>
    <row r="82" spans="1:7" x14ac:dyDescent="0.25">
      <c r="A82" s="28"/>
      <c r="G82"/>
    </row>
    <row r="83" spans="1:7" x14ac:dyDescent="0.25">
      <c r="A83" s="38"/>
      <c r="G83"/>
    </row>
    <row r="84" spans="1:7" x14ac:dyDescent="0.25">
      <c r="G84"/>
    </row>
    <row r="85" spans="1:7" x14ac:dyDescent="0.25">
      <c r="G85"/>
    </row>
    <row r="86" spans="1:7" x14ac:dyDescent="0.25">
      <c r="G86"/>
    </row>
    <row r="87" spans="1:7" x14ac:dyDescent="0.25">
      <c r="G87"/>
    </row>
    <row r="88" spans="1:7" x14ac:dyDescent="0.25">
      <c r="G88"/>
    </row>
    <row r="89" spans="1:7" x14ac:dyDescent="0.25">
      <c r="G89"/>
    </row>
    <row r="90" spans="1:7" x14ac:dyDescent="0.25">
      <c r="G90"/>
    </row>
    <row r="91" spans="1:7" x14ac:dyDescent="0.25">
      <c r="G91"/>
    </row>
    <row r="92" spans="1:7" x14ac:dyDescent="0.25">
      <c r="A92" s="28"/>
      <c r="G92"/>
    </row>
    <row r="93" spans="1:7" x14ac:dyDescent="0.25">
      <c r="A93" s="38"/>
      <c r="G93"/>
    </row>
    <row r="94" spans="1:7" x14ac:dyDescent="0.25">
      <c r="G94"/>
    </row>
    <row r="95" spans="1:7" x14ac:dyDescent="0.25">
      <c r="G95"/>
    </row>
    <row r="96" spans="1:7" x14ac:dyDescent="0.25">
      <c r="G96"/>
    </row>
    <row r="97" spans="1:7" x14ac:dyDescent="0.25">
      <c r="G97"/>
    </row>
    <row r="98" spans="1:7" x14ac:dyDescent="0.25">
      <c r="G98"/>
    </row>
    <row r="99" spans="1:7" x14ac:dyDescent="0.25">
      <c r="G99"/>
    </row>
    <row r="100" spans="1:7" x14ac:dyDescent="0.25">
      <c r="G100"/>
    </row>
    <row r="101" spans="1:7" x14ac:dyDescent="0.25">
      <c r="G101"/>
    </row>
    <row r="102" spans="1:7" x14ac:dyDescent="0.25">
      <c r="A102" s="28"/>
      <c r="G102"/>
    </row>
    <row r="103" spans="1:7" x14ac:dyDescent="0.25">
      <c r="A103" s="38"/>
      <c r="G103"/>
    </row>
    <row r="104" spans="1:7" x14ac:dyDescent="0.25">
      <c r="G104"/>
    </row>
    <row r="105" spans="1:7" x14ac:dyDescent="0.25">
      <c r="G105"/>
    </row>
    <row r="106" spans="1:7" x14ac:dyDescent="0.25">
      <c r="G106"/>
    </row>
    <row r="107" spans="1:7" x14ac:dyDescent="0.25">
      <c r="G107"/>
    </row>
    <row r="108" spans="1:7" x14ac:dyDescent="0.25">
      <c r="G108"/>
    </row>
    <row r="109" spans="1:7" x14ac:dyDescent="0.25">
      <c r="G109"/>
    </row>
    <row r="110" spans="1:7" x14ac:dyDescent="0.25">
      <c r="G110"/>
    </row>
    <row r="111" spans="1:7" x14ac:dyDescent="0.25">
      <c r="G111"/>
    </row>
    <row r="112" spans="1:7" x14ac:dyDescent="0.25">
      <c r="A112" s="3"/>
      <c r="G112"/>
    </row>
    <row r="113" spans="1:7" x14ac:dyDescent="0.25">
      <c r="A113" s="38"/>
      <c r="G113"/>
    </row>
    <row r="114" spans="1:7" x14ac:dyDescent="0.25">
      <c r="G114"/>
    </row>
    <row r="115" spans="1:7" x14ac:dyDescent="0.25">
      <c r="G115"/>
    </row>
    <row r="116" spans="1:7" x14ac:dyDescent="0.25">
      <c r="G116"/>
    </row>
    <row r="117" spans="1:7" x14ac:dyDescent="0.25">
      <c r="G117"/>
    </row>
    <row r="118" spans="1:7" x14ac:dyDescent="0.25">
      <c r="G118"/>
    </row>
    <row r="119" spans="1:7" x14ac:dyDescent="0.25">
      <c r="G119"/>
    </row>
    <row r="120" spans="1:7" x14ac:dyDescent="0.25">
      <c r="G120"/>
    </row>
    <row r="121" spans="1:7" x14ac:dyDescent="0.25">
      <c r="G121"/>
    </row>
    <row r="122" spans="1:7" x14ac:dyDescent="0.25">
      <c r="G122"/>
    </row>
    <row r="123" spans="1:7" x14ac:dyDescent="0.25">
      <c r="A123" s="3"/>
      <c r="G123"/>
    </row>
    <row r="124" spans="1:7" x14ac:dyDescent="0.25">
      <c r="A124" s="38"/>
      <c r="G124"/>
    </row>
    <row r="125" spans="1:7" x14ac:dyDescent="0.25">
      <c r="G125"/>
    </row>
    <row r="126" spans="1:7" x14ac:dyDescent="0.25">
      <c r="G126"/>
    </row>
    <row r="127" spans="1:7" x14ac:dyDescent="0.25">
      <c r="G127"/>
    </row>
    <row r="128" spans="1:7" x14ac:dyDescent="0.25">
      <c r="G128"/>
    </row>
    <row r="129" spans="7:7" x14ac:dyDescent="0.25">
      <c r="G129"/>
    </row>
    <row r="130" spans="7:7" x14ac:dyDescent="0.25">
      <c r="G130"/>
    </row>
    <row r="131" spans="7:7" x14ac:dyDescent="0.25">
      <c r="G131"/>
    </row>
    <row r="132" spans="7:7" x14ac:dyDescent="0.25">
      <c r="G132"/>
    </row>
    <row r="133" spans="7:7" x14ac:dyDescent="0.25">
      <c r="G133"/>
    </row>
    <row r="134" spans="7:7" x14ac:dyDescent="0.25">
      <c r="G134"/>
    </row>
    <row r="135" spans="7:7" x14ac:dyDescent="0.25">
      <c r="G135"/>
    </row>
    <row r="136" spans="7:7" x14ac:dyDescent="0.25">
      <c r="G136"/>
    </row>
    <row r="137" spans="7:7" x14ac:dyDescent="0.25">
      <c r="G137"/>
    </row>
    <row r="138" spans="7:7" x14ac:dyDescent="0.25">
      <c r="G138"/>
    </row>
    <row r="139" spans="7:7" x14ac:dyDescent="0.25">
      <c r="G139"/>
    </row>
    <row r="140" spans="7:7" x14ac:dyDescent="0.25">
      <c r="G140"/>
    </row>
    <row r="141" spans="7:7" x14ac:dyDescent="0.25">
      <c r="G141"/>
    </row>
    <row r="142" spans="7:7" x14ac:dyDescent="0.25">
      <c r="G142"/>
    </row>
    <row r="143" spans="7:7" x14ac:dyDescent="0.25">
      <c r="G143"/>
    </row>
    <row r="144" spans="7:7" x14ac:dyDescent="0.25">
      <c r="G144"/>
    </row>
    <row r="145" spans="7:7" x14ac:dyDescent="0.25">
      <c r="G145"/>
    </row>
    <row r="146" spans="7:7" x14ac:dyDescent="0.25">
      <c r="G146"/>
    </row>
    <row r="147" spans="7:7" x14ac:dyDescent="0.25">
      <c r="G147"/>
    </row>
    <row r="148" spans="7:7" x14ac:dyDescent="0.25">
      <c r="G148"/>
    </row>
    <row r="149" spans="7:7" x14ac:dyDescent="0.25">
      <c r="G149"/>
    </row>
    <row r="150" spans="7:7" x14ac:dyDescent="0.25">
      <c r="G150"/>
    </row>
    <row r="151" spans="7:7" x14ac:dyDescent="0.25">
      <c r="G151"/>
    </row>
    <row r="152" spans="7:7" x14ac:dyDescent="0.25">
      <c r="G152"/>
    </row>
    <row r="153" spans="7:7" x14ac:dyDescent="0.25">
      <c r="G153"/>
    </row>
    <row r="154" spans="7:7" x14ac:dyDescent="0.25">
      <c r="G154"/>
    </row>
    <row r="155" spans="7:7" x14ac:dyDescent="0.25">
      <c r="G155"/>
    </row>
    <row r="156" spans="7:7" x14ac:dyDescent="0.25">
      <c r="G156"/>
    </row>
    <row r="157" spans="7:7" x14ac:dyDescent="0.25">
      <c r="G157"/>
    </row>
    <row r="158" spans="7:7" x14ac:dyDescent="0.25">
      <c r="G158"/>
    </row>
    <row r="159" spans="7:7" x14ac:dyDescent="0.25">
      <c r="G159"/>
    </row>
    <row r="160" spans="7:7" x14ac:dyDescent="0.25">
      <c r="G160"/>
    </row>
    <row r="161" spans="7:7" x14ac:dyDescent="0.25">
      <c r="G161"/>
    </row>
    <row r="162" spans="7:7" x14ac:dyDescent="0.25">
      <c r="G162"/>
    </row>
    <row r="163" spans="7:7" x14ac:dyDescent="0.25">
      <c r="G163"/>
    </row>
    <row r="164" spans="7:7" x14ac:dyDescent="0.25">
      <c r="G164"/>
    </row>
    <row r="165" spans="7:7" x14ac:dyDescent="0.25">
      <c r="G165"/>
    </row>
    <row r="166" spans="7:7" x14ac:dyDescent="0.25">
      <c r="G166"/>
    </row>
    <row r="167" spans="7:7" x14ac:dyDescent="0.25">
      <c r="G167"/>
    </row>
    <row r="168" spans="7:7" x14ac:dyDescent="0.25">
      <c r="G168"/>
    </row>
    <row r="169" spans="7:7" x14ac:dyDescent="0.25">
      <c r="G169"/>
    </row>
    <row r="170" spans="7:7" x14ac:dyDescent="0.25">
      <c r="G170"/>
    </row>
    <row r="171" spans="7:7" x14ac:dyDescent="0.25">
      <c r="G171"/>
    </row>
    <row r="172" spans="7:7" x14ac:dyDescent="0.25">
      <c r="G172"/>
    </row>
    <row r="173" spans="7:7" x14ac:dyDescent="0.25">
      <c r="G173"/>
    </row>
    <row r="174" spans="7:7" x14ac:dyDescent="0.25">
      <c r="G174"/>
    </row>
    <row r="175" spans="7:7" x14ac:dyDescent="0.25">
      <c r="G175"/>
    </row>
    <row r="176" spans="7:7" x14ac:dyDescent="0.25">
      <c r="G176"/>
    </row>
    <row r="177" spans="7:7" x14ac:dyDescent="0.25">
      <c r="G177"/>
    </row>
    <row r="178" spans="7:7" x14ac:dyDescent="0.25">
      <c r="G178"/>
    </row>
    <row r="179" spans="7:7" x14ac:dyDescent="0.25">
      <c r="G179"/>
    </row>
    <row r="180" spans="7:7" x14ac:dyDescent="0.25">
      <c r="G180"/>
    </row>
    <row r="181" spans="7:7" x14ac:dyDescent="0.25">
      <c r="G181"/>
    </row>
    <row r="182" spans="7:7" x14ac:dyDescent="0.25">
      <c r="G182"/>
    </row>
    <row r="183" spans="7:7" x14ac:dyDescent="0.25">
      <c r="G183"/>
    </row>
    <row r="184" spans="7:7" x14ac:dyDescent="0.25">
      <c r="G184"/>
    </row>
    <row r="185" spans="7:7" x14ac:dyDescent="0.25">
      <c r="G185"/>
    </row>
    <row r="186" spans="7:7" x14ac:dyDescent="0.25">
      <c r="G186"/>
    </row>
    <row r="187" spans="7:7" x14ac:dyDescent="0.25">
      <c r="G187"/>
    </row>
    <row r="188" spans="7:7" x14ac:dyDescent="0.25">
      <c r="G188"/>
    </row>
    <row r="189" spans="7:7" x14ac:dyDescent="0.25">
      <c r="G189"/>
    </row>
    <row r="190" spans="7:7" x14ac:dyDescent="0.25">
      <c r="G190"/>
    </row>
    <row r="191" spans="7:7" x14ac:dyDescent="0.25">
      <c r="G191"/>
    </row>
    <row r="192" spans="7:7" x14ac:dyDescent="0.25">
      <c r="G192"/>
    </row>
    <row r="193" spans="7:7" x14ac:dyDescent="0.25">
      <c r="G193"/>
    </row>
    <row r="194" spans="7:7" x14ac:dyDescent="0.25">
      <c r="G194"/>
    </row>
    <row r="195" spans="7:7" x14ac:dyDescent="0.25">
      <c r="G195"/>
    </row>
    <row r="196" spans="7:7" x14ac:dyDescent="0.25">
      <c r="G196"/>
    </row>
    <row r="197" spans="7:7" x14ac:dyDescent="0.25">
      <c r="G197"/>
    </row>
    <row r="198" spans="7:7" x14ac:dyDescent="0.25">
      <c r="G198"/>
    </row>
    <row r="199" spans="7:7" x14ac:dyDescent="0.25">
      <c r="G199"/>
    </row>
    <row r="200" spans="7:7" x14ac:dyDescent="0.25">
      <c r="G200"/>
    </row>
    <row r="201" spans="7:7" x14ac:dyDescent="0.25">
      <c r="G201"/>
    </row>
    <row r="202" spans="7:7" x14ac:dyDescent="0.25">
      <c r="G202"/>
    </row>
    <row r="203" spans="7:7" x14ac:dyDescent="0.25">
      <c r="G203"/>
    </row>
    <row r="204" spans="7:7" x14ac:dyDescent="0.25">
      <c r="G204"/>
    </row>
    <row r="205" spans="7:7" x14ac:dyDescent="0.25">
      <c r="G205"/>
    </row>
    <row r="206" spans="7:7" x14ac:dyDescent="0.25">
      <c r="G206"/>
    </row>
    <row r="207" spans="7:7" x14ac:dyDescent="0.25">
      <c r="G207"/>
    </row>
    <row r="208" spans="7:7" x14ac:dyDescent="0.25">
      <c r="G208"/>
    </row>
    <row r="209" spans="2:7" x14ac:dyDescent="0.25">
      <c r="G209"/>
    </row>
    <row r="210" spans="2:7" x14ac:dyDescent="0.25">
      <c r="G210"/>
    </row>
    <row r="211" spans="2:7" x14ac:dyDescent="0.25">
      <c r="G211"/>
    </row>
    <row r="212" spans="2:7" x14ac:dyDescent="0.25">
      <c r="G212"/>
    </row>
    <row r="213" spans="2:7" x14ac:dyDescent="0.25">
      <c r="G213"/>
    </row>
    <row r="214" spans="2:7" x14ac:dyDescent="0.25">
      <c r="B214" s="40"/>
      <c r="C214" s="40"/>
      <c r="D214" s="40"/>
      <c r="E214" s="40"/>
      <c r="F214" s="40"/>
      <c r="G214" s="41"/>
    </row>
    <row r="215" spans="2:7" x14ac:dyDescent="0.25">
      <c r="B215" s="40"/>
      <c r="C215" s="40"/>
      <c r="D215" s="40"/>
      <c r="E215" s="40"/>
      <c r="F215" s="40"/>
      <c r="G215" s="41"/>
    </row>
    <row r="216" spans="2:7" x14ac:dyDescent="0.25">
      <c r="B216" s="40"/>
      <c r="C216" s="40"/>
      <c r="D216" s="40"/>
      <c r="E216" s="40"/>
      <c r="F216" s="40"/>
      <c r="G216" s="41"/>
    </row>
    <row r="217" spans="2:7" x14ac:dyDescent="0.25">
      <c r="B217" s="40"/>
      <c r="C217" s="40"/>
      <c r="D217" s="40"/>
      <c r="E217" s="40"/>
      <c r="F217" s="40"/>
      <c r="G217" s="41"/>
    </row>
    <row r="218" spans="2:7" x14ac:dyDescent="0.25">
      <c r="B218" s="40"/>
      <c r="C218" s="40"/>
      <c r="D218" s="40"/>
      <c r="E218" s="40"/>
      <c r="F218" s="40"/>
      <c r="G218" s="41"/>
    </row>
    <row r="219" spans="2:7" x14ac:dyDescent="0.25">
      <c r="B219" s="40"/>
      <c r="C219" s="40"/>
      <c r="D219" s="40"/>
      <c r="E219" s="40"/>
      <c r="F219" s="40"/>
      <c r="G219" s="41"/>
    </row>
    <row r="220" spans="2:7" x14ac:dyDescent="0.25">
      <c r="B220" s="40"/>
      <c r="C220" s="40"/>
      <c r="D220" s="40"/>
      <c r="E220" s="40"/>
      <c r="F220" s="40"/>
      <c r="G220" s="41"/>
    </row>
    <row r="221" spans="2:7" x14ac:dyDescent="0.25">
      <c r="B221" s="40"/>
      <c r="C221" s="40"/>
      <c r="D221" s="40"/>
      <c r="E221" s="40"/>
      <c r="F221" s="40"/>
      <c r="G221" s="41"/>
    </row>
    <row r="222" spans="2:7" x14ac:dyDescent="0.25">
      <c r="B222" s="40"/>
      <c r="C222" s="40"/>
      <c r="D222" s="40"/>
      <c r="E222" s="40"/>
      <c r="F222" s="40"/>
      <c r="G222" s="41"/>
    </row>
    <row r="223" spans="2:7" x14ac:dyDescent="0.25">
      <c r="B223" s="40"/>
      <c r="C223" s="40"/>
      <c r="D223" s="40"/>
      <c r="E223" s="40"/>
      <c r="F223" s="40"/>
      <c r="G223" s="41"/>
    </row>
    <row r="224" spans="2:7" x14ac:dyDescent="0.25">
      <c r="B224" s="40"/>
      <c r="C224" s="40"/>
      <c r="D224" s="40"/>
      <c r="E224" s="40"/>
      <c r="F224" s="40"/>
      <c r="G224" s="41"/>
    </row>
    <row r="225" spans="2:7" x14ac:dyDescent="0.25">
      <c r="B225" s="40"/>
      <c r="C225" s="40"/>
      <c r="D225" s="40"/>
      <c r="E225" s="40"/>
      <c r="F225" s="40"/>
      <c r="G225" s="41"/>
    </row>
    <row r="226" spans="2:7" x14ac:dyDescent="0.25">
      <c r="B226" s="40"/>
      <c r="C226" s="40"/>
      <c r="D226" s="40"/>
      <c r="E226" s="40"/>
      <c r="F226" s="40"/>
      <c r="G226" s="41"/>
    </row>
    <row r="227" spans="2:7" x14ac:dyDescent="0.25">
      <c r="B227" s="40"/>
      <c r="C227" s="40"/>
      <c r="D227" s="40"/>
      <c r="E227" s="40"/>
      <c r="F227" s="40"/>
      <c r="G227" s="41"/>
    </row>
    <row r="228" spans="2:7" x14ac:dyDescent="0.25">
      <c r="B228" s="40"/>
      <c r="C228" s="40"/>
      <c r="D228" s="40"/>
      <c r="E228" s="40"/>
      <c r="F228" s="40"/>
      <c r="G228" s="41"/>
    </row>
    <row r="229" spans="2:7" x14ac:dyDescent="0.25">
      <c r="B229" s="40"/>
      <c r="C229" s="40"/>
      <c r="D229" s="40"/>
      <c r="E229" s="40"/>
      <c r="F229" s="40"/>
      <c r="G229" s="41"/>
    </row>
    <row r="230" spans="2:7" x14ac:dyDescent="0.25">
      <c r="B230" s="40"/>
      <c r="C230" s="40"/>
      <c r="D230" s="40"/>
      <c r="E230" s="40"/>
      <c r="F230" s="40"/>
      <c r="G230" s="41"/>
    </row>
    <row r="231" spans="2:7" x14ac:dyDescent="0.25">
      <c r="B231" s="40"/>
      <c r="C231" s="40"/>
      <c r="D231" s="40"/>
      <c r="E231" s="40"/>
      <c r="F231" s="40"/>
      <c r="G231" s="41"/>
    </row>
    <row r="232" spans="2:7" x14ac:dyDescent="0.25">
      <c r="B232" s="40"/>
      <c r="C232" s="40"/>
      <c r="D232" s="40"/>
      <c r="E232" s="40"/>
      <c r="F232" s="40"/>
      <c r="G232" s="41"/>
    </row>
    <row r="233" spans="2:7" x14ac:dyDescent="0.25">
      <c r="B233" s="40"/>
      <c r="C233" s="40"/>
      <c r="D233" s="40"/>
      <c r="E233" s="40"/>
      <c r="F233" s="40"/>
      <c r="G233" s="41"/>
    </row>
    <row r="234" spans="2:7" x14ac:dyDescent="0.25">
      <c r="B234" s="40"/>
      <c r="C234" s="40"/>
      <c r="D234" s="40"/>
      <c r="E234" s="40"/>
      <c r="F234" s="40"/>
      <c r="G234" s="41"/>
    </row>
    <row r="235" spans="2:7" x14ac:dyDescent="0.25">
      <c r="B235" s="40"/>
      <c r="C235" s="40"/>
      <c r="D235" s="40"/>
      <c r="E235" s="40"/>
      <c r="F235" s="40"/>
      <c r="G235" s="41"/>
    </row>
    <row r="236" spans="2:7" x14ac:dyDescent="0.25">
      <c r="B236" s="40"/>
      <c r="C236" s="40"/>
      <c r="D236" s="40"/>
      <c r="E236" s="40"/>
      <c r="F236" s="40"/>
      <c r="G236" s="41"/>
    </row>
    <row r="237" spans="2:7" x14ac:dyDescent="0.25">
      <c r="B237" s="40"/>
      <c r="C237" s="40"/>
      <c r="D237" s="40"/>
      <c r="E237" s="40"/>
      <c r="F237" s="40"/>
      <c r="G237" s="41"/>
    </row>
    <row r="238" spans="2:7" x14ac:dyDescent="0.25">
      <c r="B238" s="40"/>
      <c r="C238" s="40"/>
      <c r="D238" s="40"/>
      <c r="E238" s="40"/>
      <c r="F238" s="40"/>
      <c r="G238" s="41"/>
    </row>
    <row r="239" spans="2:7" x14ac:dyDescent="0.25">
      <c r="B239" s="40"/>
      <c r="C239" s="40"/>
      <c r="D239" s="40"/>
      <c r="E239" s="40"/>
      <c r="F239" s="40"/>
      <c r="G239" s="41"/>
    </row>
    <row r="240" spans="2:7" x14ac:dyDescent="0.25">
      <c r="B240" s="40"/>
      <c r="C240" s="40"/>
      <c r="D240" s="40"/>
      <c r="E240" s="40"/>
      <c r="F240" s="40"/>
      <c r="G240" s="41"/>
    </row>
    <row r="241" spans="2:7" x14ac:dyDescent="0.25">
      <c r="B241" s="40"/>
      <c r="C241" s="40"/>
      <c r="D241" s="40"/>
      <c r="E241" s="40"/>
      <c r="F241" s="40"/>
      <c r="G241" s="41"/>
    </row>
    <row r="242" spans="2:7" x14ac:dyDescent="0.25">
      <c r="B242" s="40"/>
      <c r="C242" s="40"/>
      <c r="D242" s="40"/>
      <c r="E242" s="40"/>
      <c r="F242" s="40"/>
      <c r="G242" s="41"/>
    </row>
    <row r="243" spans="2:7" x14ac:dyDescent="0.25">
      <c r="B243" s="40"/>
      <c r="C243" s="40"/>
      <c r="D243" s="40"/>
      <c r="E243" s="40"/>
      <c r="F243" s="40"/>
      <c r="G243" s="41"/>
    </row>
    <row r="244" spans="2:7" x14ac:dyDescent="0.25">
      <c r="B244" s="40"/>
      <c r="C244" s="40"/>
      <c r="D244" s="40"/>
      <c r="E244" s="40"/>
      <c r="F244" s="40"/>
      <c r="G244" s="41"/>
    </row>
    <row r="245" spans="2:7" x14ac:dyDescent="0.25">
      <c r="B245" s="40"/>
      <c r="C245" s="40"/>
      <c r="D245" s="40"/>
      <c r="E245" s="40"/>
      <c r="F245" s="40"/>
      <c r="G245" s="41"/>
    </row>
    <row r="246" spans="2:7" x14ac:dyDescent="0.25">
      <c r="B246" s="40"/>
      <c r="C246" s="40"/>
      <c r="D246" s="40"/>
      <c r="E246" s="40"/>
      <c r="F246" s="40"/>
      <c r="G246" s="41"/>
    </row>
    <row r="247" spans="2:7" x14ac:dyDescent="0.25">
      <c r="B247" s="40"/>
      <c r="C247" s="40"/>
      <c r="D247" s="40"/>
      <c r="E247" s="40"/>
      <c r="F247" s="40"/>
      <c r="G247" s="41"/>
    </row>
    <row r="248" spans="2:7" x14ac:dyDescent="0.25">
      <c r="B248" s="40"/>
      <c r="C248" s="40"/>
      <c r="D248" s="40"/>
      <c r="E248" s="40"/>
      <c r="F248" s="40"/>
      <c r="G248" s="41"/>
    </row>
    <row r="249" spans="2:7" x14ac:dyDescent="0.25">
      <c r="B249" s="40"/>
      <c r="C249" s="40"/>
      <c r="D249" s="40"/>
      <c r="E249" s="40"/>
      <c r="F249" s="40"/>
      <c r="G249" s="41"/>
    </row>
    <row r="250" spans="2:7" x14ac:dyDescent="0.25">
      <c r="B250" s="40"/>
      <c r="C250" s="40"/>
      <c r="D250" s="40"/>
      <c r="E250" s="40"/>
      <c r="F250" s="40"/>
      <c r="G250" s="41"/>
    </row>
    <row r="251" spans="2:7" x14ac:dyDescent="0.25">
      <c r="B251" s="40"/>
      <c r="C251" s="40"/>
      <c r="D251" s="40"/>
      <c r="E251" s="40"/>
      <c r="F251" s="40"/>
      <c r="G251" s="41"/>
    </row>
    <row r="252" spans="2:7" x14ac:dyDescent="0.25">
      <c r="B252" s="40"/>
      <c r="C252" s="40"/>
      <c r="D252" s="40"/>
      <c r="E252" s="40"/>
      <c r="F252" s="40"/>
      <c r="G252" s="41"/>
    </row>
    <row r="253" spans="2:7" x14ac:dyDescent="0.25">
      <c r="B253" s="40"/>
      <c r="C253" s="40"/>
      <c r="D253" s="40"/>
      <c r="E253" s="40"/>
      <c r="F253" s="40"/>
      <c r="G253" s="41"/>
    </row>
    <row r="254" spans="2:7" x14ac:dyDescent="0.25">
      <c r="B254" s="40"/>
      <c r="C254" s="40"/>
      <c r="D254" s="40"/>
      <c r="E254" s="40"/>
      <c r="F254" s="40"/>
      <c r="G254" s="41"/>
    </row>
    <row r="255" spans="2:7" x14ac:dyDescent="0.25">
      <c r="B255" s="40"/>
      <c r="C255" s="40"/>
      <c r="D255" s="40"/>
      <c r="E255" s="40"/>
      <c r="F255" s="40"/>
      <c r="G255" s="41"/>
    </row>
    <row r="256" spans="2:7" x14ac:dyDescent="0.25">
      <c r="B256" s="40"/>
      <c r="C256" s="40"/>
      <c r="D256" s="40"/>
      <c r="E256" s="40"/>
      <c r="F256" s="40"/>
      <c r="G256" s="41"/>
    </row>
    <row r="257" spans="2:7" x14ac:dyDescent="0.25">
      <c r="B257" s="40"/>
      <c r="C257" s="40"/>
      <c r="D257" s="40"/>
      <c r="E257" s="40"/>
      <c r="F257" s="40"/>
      <c r="G257" s="41"/>
    </row>
    <row r="258" spans="2:7" x14ac:dyDescent="0.25">
      <c r="B258" s="40"/>
      <c r="C258" s="40"/>
      <c r="D258" s="40"/>
      <c r="E258" s="40"/>
      <c r="F258" s="40"/>
      <c r="G258" s="41"/>
    </row>
    <row r="259" spans="2:7" x14ac:dyDescent="0.25">
      <c r="B259" s="40"/>
      <c r="C259" s="40"/>
      <c r="D259" s="40"/>
      <c r="E259" s="40"/>
      <c r="F259" s="40"/>
      <c r="G259" s="41"/>
    </row>
    <row r="260" spans="2:7" x14ac:dyDescent="0.25">
      <c r="B260" s="40"/>
      <c r="C260" s="40"/>
      <c r="D260" s="40"/>
      <c r="E260" s="40"/>
      <c r="F260" s="40"/>
      <c r="G260" s="41"/>
    </row>
    <row r="261" spans="2:7" x14ac:dyDescent="0.25">
      <c r="B261" s="40"/>
      <c r="C261" s="40"/>
      <c r="D261" s="40"/>
      <c r="E261" s="40"/>
      <c r="F261" s="40"/>
      <c r="G261" s="41"/>
    </row>
    <row r="262" spans="2:7" x14ac:dyDescent="0.25">
      <c r="B262" s="40"/>
      <c r="C262" s="40"/>
      <c r="D262" s="40"/>
      <c r="E262" s="40"/>
      <c r="F262" s="40"/>
      <c r="G262" s="41"/>
    </row>
    <row r="263" spans="2:7" x14ac:dyDescent="0.25">
      <c r="B263" s="40"/>
      <c r="C263" s="40"/>
      <c r="D263" s="40"/>
      <c r="E263" s="40"/>
      <c r="F263" s="40"/>
      <c r="G263" s="41"/>
    </row>
    <row r="264" spans="2:7" x14ac:dyDescent="0.25">
      <c r="B264" s="40"/>
      <c r="C264" s="40"/>
      <c r="D264" s="40"/>
      <c r="E264" s="40"/>
      <c r="F264" s="40"/>
      <c r="G264" s="41"/>
    </row>
    <row r="265" spans="2:7" x14ac:dyDescent="0.25">
      <c r="B265" s="40"/>
      <c r="C265" s="40"/>
      <c r="D265" s="40"/>
      <c r="E265" s="40"/>
      <c r="F265" s="40"/>
      <c r="G265" s="41"/>
    </row>
    <row r="266" spans="2:7" x14ac:dyDescent="0.25">
      <c r="B266" s="40"/>
      <c r="C266" s="40"/>
      <c r="D266" s="40"/>
      <c r="E266" s="40"/>
      <c r="F266" s="40"/>
      <c r="G266" s="41"/>
    </row>
    <row r="267" spans="2:7" x14ac:dyDescent="0.25">
      <c r="B267" s="40"/>
      <c r="C267" s="40"/>
      <c r="D267" s="40"/>
      <c r="E267" s="40"/>
      <c r="F267" s="40"/>
      <c r="G267" s="41"/>
    </row>
    <row r="268" spans="2:7" x14ac:dyDescent="0.25">
      <c r="B268" s="40"/>
      <c r="C268" s="40"/>
      <c r="D268" s="40"/>
      <c r="E268" s="40"/>
      <c r="F268" s="40"/>
      <c r="G268" s="41"/>
    </row>
    <row r="269" spans="2:7" x14ac:dyDescent="0.25">
      <c r="B269" s="40"/>
      <c r="C269" s="40"/>
      <c r="D269" s="40"/>
      <c r="E269" s="40"/>
      <c r="F269" s="40"/>
      <c r="G269" s="41"/>
    </row>
    <row r="270" spans="2:7" x14ac:dyDescent="0.25">
      <c r="B270" s="40"/>
      <c r="C270" s="40"/>
      <c r="D270" s="40"/>
      <c r="E270" s="40"/>
      <c r="F270" s="40"/>
      <c r="G270" s="41"/>
    </row>
    <row r="271" spans="2:7" x14ac:dyDescent="0.25">
      <c r="B271" s="40"/>
      <c r="C271" s="40"/>
      <c r="D271" s="40"/>
      <c r="E271" s="40"/>
      <c r="F271" s="40"/>
      <c r="G271" s="41"/>
    </row>
    <row r="272" spans="2:7" x14ac:dyDescent="0.25">
      <c r="B272" s="40"/>
      <c r="C272" s="40"/>
      <c r="D272" s="40"/>
      <c r="E272" s="40"/>
      <c r="F272" s="40"/>
      <c r="G272" s="41"/>
    </row>
    <row r="273" spans="2:7" x14ac:dyDescent="0.25">
      <c r="B273" s="40"/>
      <c r="C273" s="40"/>
      <c r="D273" s="40"/>
      <c r="E273" s="40"/>
      <c r="F273" s="40"/>
      <c r="G273" s="41"/>
    </row>
    <row r="274" spans="2:7" x14ac:dyDescent="0.25">
      <c r="B274" s="40"/>
      <c r="C274" s="40"/>
      <c r="D274" s="40"/>
      <c r="E274" s="40"/>
      <c r="F274" s="40"/>
      <c r="G274" s="41"/>
    </row>
    <row r="275" spans="2:7" x14ac:dyDescent="0.25">
      <c r="B275" s="40"/>
      <c r="C275" s="40"/>
      <c r="D275" s="40"/>
      <c r="E275" s="40"/>
      <c r="F275" s="40"/>
      <c r="G275" s="41"/>
    </row>
    <row r="276" spans="2:7" x14ac:dyDescent="0.25">
      <c r="B276" s="40"/>
      <c r="C276" s="40"/>
      <c r="D276" s="40"/>
      <c r="E276" s="40"/>
      <c r="F276" s="40"/>
      <c r="G276" s="41"/>
    </row>
    <row r="277" spans="2:7" x14ac:dyDescent="0.25">
      <c r="B277" s="40"/>
      <c r="C277" s="40"/>
      <c r="D277" s="40"/>
      <c r="E277" s="40"/>
      <c r="F277" s="40"/>
      <c r="G277" s="41"/>
    </row>
    <row r="278" spans="2:7" x14ac:dyDescent="0.25">
      <c r="B278" s="40"/>
      <c r="C278" s="40"/>
      <c r="D278" s="40"/>
      <c r="E278" s="40"/>
      <c r="F278" s="40"/>
      <c r="G278" s="41"/>
    </row>
    <row r="279" spans="2:7" x14ac:dyDescent="0.25">
      <c r="B279" s="40"/>
      <c r="C279" s="40"/>
      <c r="D279" s="40"/>
      <c r="E279" s="40"/>
      <c r="F279" s="40"/>
      <c r="G279" s="41"/>
    </row>
    <row r="280" spans="2:7" x14ac:dyDescent="0.25">
      <c r="B280" s="40"/>
      <c r="C280" s="40"/>
      <c r="D280" s="40"/>
      <c r="E280" s="40"/>
      <c r="F280" s="40"/>
      <c r="G280" s="41"/>
    </row>
    <row r="281" spans="2:7" x14ac:dyDescent="0.25">
      <c r="B281" s="40"/>
      <c r="C281" s="40"/>
      <c r="D281" s="40"/>
      <c r="E281" s="40"/>
      <c r="F281" s="40"/>
      <c r="G281" s="41"/>
    </row>
    <row r="282" spans="2:7" x14ac:dyDescent="0.25">
      <c r="B282" s="40"/>
      <c r="C282" s="40"/>
      <c r="D282" s="40"/>
      <c r="E282" s="40"/>
      <c r="F282" s="40"/>
      <c r="G282" s="41"/>
    </row>
    <row r="283" spans="2:7" x14ac:dyDescent="0.25">
      <c r="B283" s="40"/>
      <c r="C283" s="40"/>
      <c r="D283" s="40"/>
      <c r="E283" s="40"/>
      <c r="F283" s="40"/>
      <c r="G283" s="41"/>
    </row>
    <row r="284" spans="2:7" x14ac:dyDescent="0.25">
      <c r="B284" s="40"/>
      <c r="C284" s="40"/>
      <c r="D284" s="40"/>
      <c r="E284" s="40"/>
      <c r="F284" s="40"/>
      <c r="G284" s="41"/>
    </row>
    <row r="285" spans="2:7" x14ac:dyDescent="0.25">
      <c r="B285" s="40"/>
      <c r="C285" s="40"/>
      <c r="D285" s="40"/>
      <c r="E285" s="40"/>
      <c r="F285" s="40"/>
      <c r="G285" s="41"/>
    </row>
    <row r="286" spans="2:7" x14ac:dyDescent="0.25">
      <c r="B286" s="40"/>
      <c r="C286" s="40"/>
      <c r="D286" s="40"/>
      <c r="E286" s="40"/>
      <c r="F286" s="40"/>
      <c r="G286" s="41"/>
    </row>
    <row r="287" spans="2:7" x14ac:dyDescent="0.25">
      <c r="B287" s="40"/>
      <c r="C287" s="40"/>
      <c r="D287" s="40"/>
      <c r="E287" s="40"/>
      <c r="F287" s="40"/>
      <c r="G287" s="41"/>
    </row>
    <row r="288" spans="2:7" x14ac:dyDescent="0.25">
      <c r="B288" s="40"/>
      <c r="C288" s="40"/>
      <c r="D288" s="40"/>
      <c r="E288" s="40"/>
      <c r="F288" s="40"/>
      <c r="G288" s="41"/>
    </row>
    <row r="289" spans="2:7" x14ac:dyDescent="0.25">
      <c r="B289" s="40"/>
      <c r="C289" s="40"/>
      <c r="D289" s="40"/>
      <c r="E289" s="40"/>
      <c r="F289" s="40"/>
      <c r="G289" s="41"/>
    </row>
    <row r="290" spans="2:7" x14ac:dyDescent="0.25">
      <c r="B290" s="40"/>
      <c r="C290" s="40"/>
      <c r="D290" s="40"/>
      <c r="E290" s="40"/>
      <c r="F290" s="40"/>
      <c r="G290" s="41"/>
    </row>
    <row r="291" spans="2:7" x14ac:dyDescent="0.25">
      <c r="B291" s="40"/>
      <c r="C291" s="40"/>
      <c r="D291" s="40"/>
      <c r="E291" s="40"/>
      <c r="F291" s="40"/>
      <c r="G291" s="41"/>
    </row>
    <row r="292" spans="2:7" x14ac:dyDescent="0.25">
      <c r="B292" s="40"/>
      <c r="C292" s="40"/>
      <c r="D292" s="40"/>
      <c r="E292" s="40"/>
      <c r="F292" s="40"/>
      <c r="G292" s="41"/>
    </row>
    <row r="293" spans="2:7" x14ac:dyDescent="0.25">
      <c r="B293" s="40"/>
      <c r="C293" s="40"/>
      <c r="D293" s="40"/>
      <c r="E293" s="40"/>
      <c r="F293" s="40"/>
      <c r="G293" s="41"/>
    </row>
    <row r="294" spans="2:7" x14ac:dyDescent="0.25">
      <c r="B294" s="40"/>
      <c r="C294" s="40"/>
      <c r="D294" s="40"/>
      <c r="E294" s="40"/>
      <c r="F294" s="40"/>
      <c r="G294" s="41"/>
    </row>
    <row r="295" spans="2:7" x14ac:dyDescent="0.25">
      <c r="B295" s="40"/>
      <c r="C295" s="40"/>
      <c r="D295" s="40"/>
      <c r="E295" s="40"/>
      <c r="F295" s="40"/>
      <c r="G295" s="41"/>
    </row>
    <row r="296" spans="2:7" x14ac:dyDescent="0.25">
      <c r="B296" s="40"/>
      <c r="C296" s="40"/>
      <c r="D296" s="40"/>
      <c r="E296" s="40"/>
      <c r="F296" s="40"/>
      <c r="G296" s="41"/>
    </row>
    <row r="297" spans="2:7" x14ac:dyDescent="0.25">
      <c r="B297" s="40"/>
      <c r="C297" s="40"/>
      <c r="D297" s="40"/>
      <c r="E297" s="40"/>
      <c r="F297" s="40"/>
      <c r="G297" s="41"/>
    </row>
  </sheetData>
  <sheetProtection algorithmName="SHA-512" hashValue="P/BKsugeuza7GeANj8e+HQORZISb8urkjIv+RN0jnvXvR8M1TpECLfure6kO8wrpUbA3A9BgQzwvYaAG4HeqZQ==" saltValue="GhQpZSkh0XAd5b4Vfi9oSw==" spinCount="100000" sheet="1" objects="1" scenarios="1" selectLockedCells="1"/>
  <dataConsolidate/>
  <dataValidations count="1">
    <dataValidation type="list" allowBlank="1" showInputMessage="1" showErrorMessage="1" sqref="B5">
      <formula1>$O$6:$O$8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89"/>
  <sheetViews>
    <sheetView workbookViewId="0">
      <selection activeCell="J30" sqref="J30"/>
    </sheetView>
  </sheetViews>
  <sheetFormatPr defaultRowHeight="15" x14ac:dyDescent="0.25"/>
  <cols>
    <col min="1" max="1" width="10.85546875" customWidth="1"/>
    <col min="2" max="2" width="19.5703125" customWidth="1"/>
    <col min="3" max="3" width="10.85546875" customWidth="1"/>
    <col min="4" max="4" width="7" customWidth="1"/>
    <col min="5" max="5" width="11.42578125" customWidth="1"/>
    <col min="6" max="6" width="10.140625" customWidth="1"/>
    <col min="7" max="7" width="11.5703125" style="30" customWidth="1"/>
    <col min="9" max="9" width="20.28515625" customWidth="1"/>
    <col min="10" max="10" width="9.28515625" bestFit="1" customWidth="1"/>
    <col min="11" max="12" width="8.5703125" customWidth="1"/>
    <col min="13" max="13" width="11.140625" customWidth="1"/>
    <col min="14" max="14" width="10.5703125" customWidth="1"/>
    <col min="15" max="15" width="18.85546875" style="46" customWidth="1"/>
    <col min="16" max="16" width="9.140625" style="43"/>
    <col min="18" max="18" width="2.7109375" customWidth="1"/>
    <col min="20" max="20" width="14.7109375" bestFit="1" customWidth="1"/>
    <col min="21" max="21" width="11.7109375" bestFit="1" customWidth="1"/>
    <col min="22" max="22" width="6.28515625" customWidth="1"/>
    <col min="23" max="23" width="10.5703125" bestFit="1" customWidth="1"/>
    <col min="25" max="28" width="0" hidden="1" customWidth="1"/>
  </cols>
  <sheetData>
    <row r="1" spans="1:28" ht="20.100000000000001" customHeight="1" thickBot="1" x14ac:dyDescent="0.3">
      <c r="A1" s="29" t="s">
        <v>28</v>
      </c>
      <c r="I1" t="s">
        <v>82</v>
      </c>
      <c r="J1" s="134" t="s">
        <v>70</v>
      </c>
      <c r="K1" s="134" t="s">
        <v>69</v>
      </c>
      <c r="O1" s="50" t="s">
        <v>32</v>
      </c>
      <c r="P1" s="51" t="s">
        <v>13</v>
      </c>
      <c r="Q1" s="52" t="s">
        <v>14</v>
      </c>
      <c r="S1" s="43" t="s">
        <v>39</v>
      </c>
      <c r="T1" s="43" t="s">
        <v>40</v>
      </c>
      <c r="U1" s="43" t="s">
        <v>1</v>
      </c>
      <c r="V1" s="43" t="s">
        <v>31</v>
      </c>
      <c r="W1" s="43" t="s">
        <v>36</v>
      </c>
    </row>
    <row r="2" spans="1:28" ht="16.5" customHeight="1" x14ac:dyDescent="0.25">
      <c r="C2" s="1"/>
      <c r="D2" s="55" t="s">
        <v>29</v>
      </c>
      <c r="E2" s="56"/>
      <c r="F2" s="56"/>
      <c r="G2" s="59" t="e">
        <f>G8+G19+G30+G41+G51+G61+G71+G81+G91+G101+G111+G122</f>
        <v>#REF!</v>
      </c>
      <c r="I2" s="43" t="s">
        <v>41</v>
      </c>
      <c r="J2" s="142">
        <f>VLOOKUP($I$2,$Y$2:$AB$4,3,FALSE)</f>
        <v>9765</v>
      </c>
      <c r="K2" s="142">
        <f>VLOOKUP($I$2,$Y$2:$AB$4,4,FALSE)</f>
        <v>3438</v>
      </c>
      <c r="O2" s="47">
        <v>44927</v>
      </c>
      <c r="P2" s="48">
        <v>3.0840000000000001</v>
      </c>
      <c r="Q2" s="4" t="s">
        <v>15</v>
      </c>
      <c r="R2" s="4"/>
      <c r="S2" s="43" t="s">
        <v>34</v>
      </c>
      <c r="T2" s="43" t="s">
        <v>37</v>
      </c>
      <c r="U2" s="44">
        <v>2199.5549999999998</v>
      </c>
      <c r="V2" s="45">
        <v>6.7279999999999998</v>
      </c>
      <c r="W2" s="45">
        <v>6.1920000000000002</v>
      </c>
      <c r="Y2" t="s">
        <v>43</v>
      </c>
      <c r="AA2" s="42">
        <v>13595</v>
      </c>
      <c r="AB2" s="42">
        <v>5875</v>
      </c>
    </row>
    <row r="3" spans="1:28" ht="15.75" thickBot="1" x14ac:dyDescent="0.3">
      <c r="D3" s="57" t="s">
        <v>30</v>
      </c>
      <c r="E3" s="58"/>
      <c r="F3" s="58"/>
      <c r="G3" s="60" t="e">
        <f>SUM(G14+G25+G36+G46+G56+G66+G76+G86+G96+G106+G117+G128)</f>
        <v>#REF!</v>
      </c>
      <c r="O3" s="47">
        <v>44927.041666666701</v>
      </c>
      <c r="P3" s="48">
        <v>2.5129999999999999</v>
      </c>
      <c r="Q3" s="4" t="s">
        <v>15</v>
      </c>
      <c r="R3" s="4"/>
      <c r="S3" s="43" t="s">
        <v>35</v>
      </c>
      <c r="T3" s="43" t="s">
        <v>38</v>
      </c>
      <c r="U3" s="44">
        <v>1907.521</v>
      </c>
      <c r="V3" s="45">
        <v>5.9379999999999997</v>
      </c>
      <c r="W3" s="45">
        <v>5.9379999999999997</v>
      </c>
      <c r="Y3" t="s">
        <v>41</v>
      </c>
      <c r="AA3" s="54">
        <v>9765</v>
      </c>
      <c r="AB3" s="54">
        <v>3438</v>
      </c>
    </row>
    <row r="4" spans="1:28" ht="15.75" thickBot="1" x14ac:dyDescent="0.3">
      <c r="K4" s="42"/>
      <c r="L4" s="42"/>
      <c r="O4" s="47">
        <v>44927.083333333299</v>
      </c>
      <c r="P4" s="48">
        <v>3</v>
      </c>
      <c r="Q4" s="4" t="s">
        <v>15</v>
      </c>
      <c r="R4" s="4"/>
      <c r="S4" s="43" t="s">
        <v>33</v>
      </c>
      <c r="T4" s="43"/>
      <c r="U4" s="44">
        <v>4107.076</v>
      </c>
      <c r="V4" s="45">
        <v>6.7279999999999998</v>
      </c>
      <c r="W4" s="45">
        <v>6.1920000000000002</v>
      </c>
      <c r="Y4" t="s">
        <v>42</v>
      </c>
      <c r="AA4" s="42">
        <v>6450</v>
      </c>
      <c r="AB4" s="42">
        <v>2375</v>
      </c>
    </row>
    <row r="5" spans="1:28" x14ac:dyDescent="0.25">
      <c r="A5" s="3" t="s">
        <v>11</v>
      </c>
      <c r="B5" s="5" t="s">
        <v>16</v>
      </c>
      <c r="C5" s="6" t="s">
        <v>0</v>
      </c>
      <c r="D5" s="6"/>
      <c r="E5" s="6" t="s">
        <v>1</v>
      </c>
      <c r="F5" s="6" t="s">
        <v>2</v>
      </c>
      <c r="G5" s="32" t="s">
        <v>3</v>
      </c>
      <c r="O5" s="47">
        <v>44927.125</v>
      </c>
      <c r="P5" s="48">
        <v>2.3460000000000001</v>
      </c>
      <c r="Q5" s="4" t="s">
        <v>15</v>
      </c>
      <c r="R5" s="4"/>
    </row>
    <row r="6" spans="1:28" x14ac:dyDescent="0.25">
      <c r="A6" s="37">
        <f>MIN(Tabell[[#Headers],[#Data],[Datum]])</f>
        <v>44927</v>
      </c>
      <c r="B6" s="7" t="str">
        <f>I2</f>
        <v>Fast nätavgift 20A</v>
      </c>
      <c r="C6" s="8">
        <f>J2</f>
        <v>9765</v>
      </c>
      <c r="D6" s="9"/>
      <c r="E6" s="9"/>
      <c r="F6" s="10"/>
      <c r="G6" s="33">
        <f>C6/12</f>
        <v>813.75</v>
      </c>
      <c r="O6" s="47">
        <v>44927.166666666701</v>
      </c>
      <c r="P6" s="48">
        <v>2.9980000000000002</v>
      </c>
      <c r="Q6" s="4" t="s">
        <v>15</v>
      </c>
      <c r="R6" s="4"/>
    </row>
    <row r="7" spans="1:28" x14ac:dyDescent="0.25">
      <c r="B7" s="61" t="s">
        <v>4</v>
      </c>
      <c r="C7" s="62">
        <v>0.189</v>
      </c>
      <c r="D7" s="63" t="s">
        <v>5</v>
      </c>
      <c r="E7" s="64">
        <f>GETPIVOTDATA("[Measures].[Förbrukning]",$S$1,"[Kalender].[Månad]","[Kalender].[Månad].&amp;[januari]")</f>
        <v>2199.5549999999998</v>
      </c>
      <c r="F7" s="65"/>
      <c r="G7" s="66">
        <f>E7*C7</f>
        <v>415.71589499999999</v>
      </c>
      <c r="O7" s="47">
        <v>44927.208333333299</v>
      </c>
      <c r="P7" s="48">
        <v>2.327</v>
      </c>
      <c r="Q7" s="4" t="s">
        <v>15</v>
      </c>
      <c r="R7" s="4"/>
    </row>
    <row r="8" spans="1:28" ht="16.5" thickBot="1" x14ac:dyDescent="0.3">
      <c r="B8" s="24" t="s">
        <v>6</v>
      </c>
      <c r="C8" s="25"/>
      <c r="D8" s="25"/>
      <c r="E8" s="26"/>
      <c r="F8" s="27"/>
      <c r="G8" s="35">
        <f>SUM(G6:G7)</f>
        <v>1229.465895</v>
      </c>
      <c r="O8" s="47">
        <v>44927.25</v>
      </c>
      <c r="P8" s="48">
        <v>2.3359999999999999</v>
      </c>
      <c r="Q8" s="4" t="s">
        <v>15</v>
      </c>
      <c r="R8" s="4"/>
    </row>
    <row r="9" spans="1:28" x14ac:dyDescent="0.25">
      <c r="B9" s="5" t="s">
        <v>17</v>
      </c>
      <c r="C9" s="11"/>
      <c r="D9" s="11"/>
      <c r="E9" s="12"/>
      <c r="F9" s="13"/>
      <c r="G9" s="34"/>
      <c r="O9" s="47">
        <v>44927.291666666701</v>
      </c>
      <c r="P9" s="48">
        <v>2.7869999999999999</v>
      </c>
      <c r="Q9" s="4" t="s">
        <v>15</v>
      </c>
      <c r="R9" s="4"/>
    </row>
    <row r="10" spans="1:28" x14ac:dyDescent="0.25">
      <c r="B10" s="14" t="str">
        <f>I2</f>
        <v>Fast nätavgift 20A</v>
      </c>
      <c r="C10" s="9">
        <f>K2</f>
        <v>3438</v>
      </c>
      <c r="D10" s="9"/>
      <c r="E10" s="15"/>
      <c r="F10" s="16"/>
      <c r="G10" s="33">
        <f>C10/12</f>
        <v>286.5</v>
      </c>
      <c r="O10" s="47">
        <v>44927.333333333299</v>
      </c>
      <c r="P10" s="48">
        <v>2.569</v>
      </c>
      <c r="Q10" s="4" t="s">
        <v>15</v>
      </c>
      <c r="R10" s="4"/>
    </row>
    <row r="11" spans="1:28" x14ac:dyDescent="0.25">
      <c r="B11" s="14" t="s">
        <v>4</v>
      </c>
      <c r="C11" s="17">
        <v>0.189</v>
      </c>
      <c r="D11" s="18" t="s">
        <v>5</v>
      </c>
      <c r="E11" s="16">
        <f>GETPIVOTDATA("[Measures].[Förbrukning]",$S$1,"[Kalender].[Månad]","[Kalender].[Månad].&amp;[januari]")</f>
        <v>2199.5549999999998</v>
      </c>
      <c r="F11" s="19"/>
      <c r="G11" s="33">
        <f>E11*C11</f>
        <v>415.71589499999999</v>
      </c>
      <c r="O11" s="47">
        <v>44927.375</v>
      </c>
      <c r="P11" s="48">
        <v>2.9249999999999998</v>
      </c>
      <c r="Q11" s="4" t="s">
        <v>15</v>
      </c>
      <c r="R11" s="4"/>
    </row>
    <row r="12" spans="1:28" x14ac:dyDescent="0.25">
      <c r="B12" s="7" t="s">
        <v>8</v>
      </c>
      <c r="C12" s="20">
        <v>51.45</v>
      </c>
      <c r="D12" s="21" t="s">
        <v>9</v>
      </c>
      <c r="E12" s="22"/>
      <c r="F12" s="23">
        <f>GETPIVOTDATA("[Measures].[Effekt]",$S$1,"[Kalender].[Månad]","[Kalender].[Månad].&amp;[januari]")</f>
        <v>6.7279999999999998</v>
      </c>
      <c r="G12" s="33">
        <f>C12*F12</f>
        <v>346.15559999999999</v>
      </c>
      <c r="O12" s="47">
        <v>44927.416666666701</v>
      </c>
      <c r="P12" s="48">
        <v>3.081</v>
      </c>
      <c r="Q12" s="4" t="s">
        <v>15</v>
      </c>
      <c r="R12" s="4"/>
    </row>
    <row r="13" spans="1:28" x14ac:dyDescent="0.25">
      <c r="B13" s="67" t="s">
        <v>10</v>
      </c>
      <c r="C13" s="68">
        <v>87.54</v>
      </c>
      <c r="D13" s="69" t="s">
        <v>9</v>
      </c>
      <c r="E13" s="70"/>
      <c r="F13" s="71">
        <f>GETPIVOTDATA("[Measures].[EffektMAX]",$S$1,"[Kalender].[Månad]","[Kalender].[Månad].&amp;[januari]")</f>
        <v>6.1920000000000002</v>
      </c>
      <c r="G13" s="66">
        <f>C13*F13</f>
        <v>542.04768000000001</v>
      </c>
      <c r="O13" s="47">
        <v>44927.458333333299</v>
      </c>
      <c r="P13" s="48">
        <v>3.2240000000000002</v>
      </c>
      <c r="Q13" s="4" t="s">
        <v>15</v>
      </c>
      <c r="R13" s="4"/>
    </row>
    <row r="14" spans="1:28" ht="16.5" thickBot="1" x14ac:dyDescent="0.3">
      <c r="B14" s="24" t="s">
        <v>6</v>
      </c>
      <c r="C14" s="25"/>
      <c r="D14" s="25"/>
      <c r="E14" s="26"/>
      <c r="F14" s="27"/>
      <c r="G14" s="35">
        <f>SUM(G10:G13)</f>
        <v>1590.419175</v>
      </c>
      <c r="O14" s="47">
        <v>44927.5</v>
      </c>
      <c r="P14" s="48">
        <v>3.7269999999999999</v>
      </c>
      <c r="Q14" s="4" t="s">
        <v>15</v>
      </c>
      <c r="R14" s="4"/>
    </row>
    <row r="15" spans="1:28" ht="15.75" thickBot="1" x14ac:dyDescent="0.3">
      <c r="O15" s="47">
        <v>44927.541666666701</v>
      </c>
      <c r="P15" s="48">
        <v>3.8220000000000001</v>
      </c>
      <c r="Q15" s="4" t="s">
        <v>15</v>
      </c>
      <c r="R15" s="4"/>
    </row>
    <row r="16" spans="1:28" x14ac:dyDescent="0.25">
      <c r="A16" s="3" t="s">
        <v>18</v>
      </c>
      <c r="B16" s="5" t="s">
        <v>16</v>
      </c>
      <c r="C16" s="6" t="s">
        <v>0</v>
      </c>
      <c r="D16" s="6"/>
      <c r="E16" s="6" t="s">
        <v>1</v>
      </c>
      <c r="F16" s="6" t="s">
        <v>2</v>
      </c>
      <c r="G16" s="32" t="s">
        <v>3</v>
      </c>
      <c r="O16" s="47">
        <v>44927.583333333299</v>
      </c>
      <c r="P16" s="48">
        <v>3.593</v>
      </c>
      <c r="Q16" s="4" t="s">
        <v>15</v>
      </c>
      <c r="R16" s="4"/>
    </row>
    <row r="17" spans="1:18" x14ac:dyDescent="0.25">
      <c r="A17" s="38">
        <f>EDATE(A6,1)</f>
        <v>44958</v>
      </c>
      <c r="B17" s="7" t="str">
        <f>I2</f>
        <v>Fast nätavgift 20A</v>
      </c>
      <c r="C17" s="8">
        <f>J2</f>
        <v>9765</v>
      </c>
      <c r="D17" s="9"/>
      <c r="E17" s="9"/>
      <c r="F17" s="10"/>
      <c r="G17" s="33">
        <f>C17/12</f>
        <v>813.75</v>
      </c>
      <c r="O17" s="47">
        <v>44927.625</v>
      </c>
      <c r="P17" s="48">
        <v>3.2250000000000001</v>
      </c>
      <c r="Q17" s="4" t="s">
        <v>15</v>
      </c>
      <c r="R17" s="4"/>
    </row>
    <row r="18" spans="1:18" x14ac:dyDescent="0.25">
      <c r="B18" s="61" t="s">
        <v>4</v>
      </c>
      <c r="C18" s="62">
        <v>0.189</v>
      </c>
      <c r="D18" s="63" t="s">
        <v>5</v>
      </c>
      <c r="E18" s="64" t="e">
        <f>GETPIVOTDATA("[Measures].[Förbrukning]",$S$1,"[Kalender].[Månad]","[Kalender].[Månad].&amp;[februari]")</f>
        <v>#REF!</v>
      </c>
      <c r="F18" s="65"/>
      <c r="G18" s="66" t="e">
        <f>E18*C18</f>
        <v>#REF!</v>
      </c>
      <c r="O18" s="47">
        <v>44927.666666666701</v>
      </c>
      <c r="P18" s="48">
        <v>2.931</v>
      </c>
      <c r="Q18" s="4" t="s">
        <v>15</v>
      </c>
      <c r="R18" s="4"/>
    </row>
    <row r="19" spans="1:18" ht="16.5" thickBot="1" x14ac:dyDescent="0.3">
      <c r="B19" s="24" t="s">
        <v>6</v>
      </c>
      <c r="C19" s="25"/>
      <c r="D19" s="25"/>
      <c r="E19" s="26"/>
      <c r="F19" s="27"/>
      <c r="G19" s="35" t="e">
        <f>SUM(G17:G18)</f>
        <v>#REF!</v>
      </c>
      <c r="O19" s="47">
        <v>44927.708333333299</v>
      </c>
      <c r="P19" s="48">
        <v>3.6160000000000001</v>
      </c>
      <c r="Q19" s="4" t="s">
        <v>15</v>
      </c>
      <c r="R19" s="4"/>
    </row>
    <row r="20" spans="1:18" x14ac:dyDescent="0.25">
      <c r="B20" s="5" t="s">
        <v>17</v>
      </c>
      <c r="C20" s="11"/>
      <c r="D20" s="11"/>
      <c r="E20" s="12"/>
      <c r="F20" s="13"/>
      <c r="G20" s="34"/>
      <c r="O20" s="47">
        <v>44927.75</v>
      </c>
      <c r="P20" s="48">
        <v>3.0779999999999998</v>
      </c>
      <c r="Q20" s="4" t="s">
        <v>15</v>
      </c>
      <c r="R20" s="4"/>
    </row>
    <row r="21" spans="1:18" x14ac:dyDescent="0.25">
      <c r="B21" s="7" t="str">
        <f>I2</f>
        <v>Fast nätavgift 20A</v>
      </c>
      <c r="C21" s="9">
        <f>K2</f>
        <v>3438</v>
      </c>
      <c r="D21" s="9"/>
      <c r="E21" s="15"/>
      <c r="F21" s="16"/>
      <c r="G21" s="33">
        <f>C21/12</f>
        <v>286.5</v>
      </c>
      <c r="O21" s="47">
        <v>44927.791666666701</v>
      </c>
      <c r="P21" s="48">
        <v>4.556</v>
      </c>
      <c r="Q21" s="4" t="s">
        <v>15</v>
      </c>
      <c r="R21" s="4"/>
    </row>
    <row r="22" spans="1:18" x14ac:dyDescent="0.25">
      <c r="B22" s="14" t="s">
        <v>4</v>
      </c>
      <c r="C22" s="17">
        <v>0.189</v>
      </c>
      <c r="D22" s="18" t="s">
        <v>5</v>
      </c>
      <c r="E22" s="16" t="e">
        <f>E18</f>
        <v>#REF!</v>
      </c>
      <c r="F22" s="19"/>
      <c r="G22" s="33" t="e">
        <f>E22*C22</f>
        <v>#REF!</v>
      </c>
      <c r="O22" s="47">
        <v>44927.833333333299</v>
      </c>
      <c r="P22" s="48">
        <v>4.8390000000000004</v>
      </c>
      <c r="Q22" s="4" t="s">
        <v>15</v>
      </c>
      <c r="R22" s="4"/>
    </row>
    <row r="23" spans="1:18" x14ac:dyDescent="0.25">
      <c r="B23" s="7" t="s">
        <v>8</v>
      </c>
      <c r="C23" s="20">
        <v>51.45</v>
      </c>
      <c r="D23" s="21" t="s">
        <v>9</v>
      </c>
      <c r="E23" s="22"/>
      <c r="F23" s="23" t="e">
        <f>GETPIVOTDATA("[Measures].[Effekt]",$S$1,"[Kalender].[Månad]","[Kalender].[Månad].&amp;[februari]")</f>
        <v>#REF!</v>
      </c>
      <c r="G23" s="33" t="e">
        <f>C23*F23</f>
        <v>#REF!</v>
      </c>
      <c r="O23" s="47">
        <v>44927.875</v>
      </c>
      <c r="P23" s="48">
        <v>4.0579999999999998</v>
      </c>
      <c r="Q23" s="4" t="s">
        <v>15</v>
      </c>
      <c r="R23" s="4"/>
    </row>
    <row r="24" spans="1:18" x14ac:dyDescent="0.25">
      <c r="B24" s="67" t="s">
        <v>10</v>
      </c>
      <c r="C24" s="68">
        <v>87.54</v>
      </c>
      <c r="D24" s="69" t="s">
        <v>9</v>
      </c>
      <c r="E24" s="70"/>
      <c r="F24" s="71" t="e">
        <f>GETPIVOTDATA("[Measures].[EffektMAX]",$S$1,"[Kalender].[Månad]","[Kalender].[Månad].&amp;[februari]")</f>
        <v>#REF!</v>
      </c>
      <c r="G24" s="66" t="e">
        <f>C24*F24</f>
        <v>#REF!</v>
      </c>
      <c r="O24" s="47">
        <v>44927.916666666701</v>
      </c>
      <c r="P24" s="48">
        <v>3.6760000000000002</v>
      </c>
      <c r="Q24" s="4" t="s">
        <v>15</v>
      </c>
      <c r="R24" s="4"/>
    </row>
    <row r="25" spans="1:18" ht="16.5" thickBot="1" x14ac:dyDescent="0.3">
      <c r="B25" s="24" t="s">
        <v>6</v>
      </c>
      <c r="C25" s="25"/>
      <c r="D25" s="25"/>
      <c r="E25" s="26"/>
      <c r="F25" s="27"/>
      <c r="G25" s="35" t="e">
        <f>SUM(G21:G24)</f>
        <v>#REF!</v>
      </c>
      <c r="O25" s="47">
        <v>44927.958333333299</v>
      </c>
      <c r="P25" s="48">
        <v>2.8839999999999999</v>
      </c>
      <c r="Q25" s="4" t="s">
        <v>15</v>
      </c>
      <c r="R25" s="4"/>
    </row>
    <row r="26" spans="1:18" ht="15.75" thickBot="1" x14ac:dyDescent="0.3">
      <c r="B26" s="3"/>
      <c r="C26" s="1"/>
      <c r="D26" s="1"/>
      <c r="E26" s="1"/>
      <c r="F26" s="2"/>
      <c r="G26" s="31"/>
      <c r="O26" s="47">
        <v>44928</v>
      </c>
      <c r="P26" s="48">
        <v>3.0070000000000001</v>
      </c>
      <c r="Q26" s="4" t="s">
        <v>15</v>
      </c>
      <c r="R26" s="4"/>
    </row>
    <row r="27" spans="1:18" x14ac:dyDescent="0.25">
      <c r="A27" s="3" t="s">
        <v>19</v>
      </c>
      <c r="B27" s="5" t="s">
        <v>16</v>
      </c>
      <c r="C27" s="6" t="s">
        <v>0</v>
      </c>
      <c r="D27" s="6"/>
      <c r="E27" s="6" t="s">
        <v>1</v>
      </c>
      <c r="F27" s="6" t="s">
        <v>2</v>
      </c>
      <c r="G27" s="32" t="s">
        <v>3</v>
      </c>
      <c r="O27" s="47">
        <v>44928.041666666701</v>
      </c>
      <c r="P27" s="48">
        <v>2.419</v>
      </c>
      <c r="Q27" s="4" t="s">
        <v>15</v>
      </c>
      <c r="R27" s="4"/>
    </row>
    <row r="28" spans="1:18" x14ac:dyDescent="0.25">
      <c r="A28" s="38">
        <f>EDATE(A17,1)</f>
        <v>44986</v>
      </c>
      <c r="B28" s="7" t="str">
        <f>I2</f>
        <v>Fast nätavgift 20A</v>
      </c>
      <c r="C28" s="8">
        <f>J2</f>
        <v>9765</v>
      </c>
      <c r="D28" s="9"/>
      <c r="E28" s="9"/>
      <c r="F28" s="10"/>
      <c r="G28" s="33">
        <f>C28/12</f>
        <v>813.75</v>
      </c>
      <c r="O28" s="47">
        <v>44928.083333333299</v>
      </c>
      <c r="P28" s="48">
        <v>3.0419999999999998</v>
      </c>
      <c r="Q28" s="4" t="s">
        <v>15</v>
      </c>
      <c r="R28" s="4"/>
    </row>
    <row r="29" spans="1:18" x14ac:dyDescent="0.25">
      <c r="B29" s="61" t="s">
        <v>4</v>
      </c>
      <c r="C29" s="62">
        <v>0.189</v>
      </c>
      <c r="D29" s="63" t="s">
        <v>5</v>
      </c>
      <c r="E29" s="64" t="e">
        <f>GETPIVOTDATA("[Measures].[Förbrukning]",$S$1,"[Kalender].[Månad]","[Kalender].[Månad].&amp;[mars]")</f>
        <v>#REF!</v>
      </c>
      <c r="F29" s="65"/>
      <c r="G29" s="66" t="e">
        <f>E29*C29</f>
        <v>#REF!</v>
      </c>
      <c r="O29" s="47">
        <v>44928.125</v>
      </c>
      <c r="P29" s="48">
        <v>2.52</v>
      </c>
      <c r="Q29" s="4" t="s">
        <v>15</v>
      </c>
      <c r="R29" s="4"/>
    </row>
    <row r="30" spans="1:18" ht="16.5" thickBot="1" x14ac:dyDescent="0.3">
      <c r="B30" s="24" t="s">
        <v>6</v>
      </c>
      <c r="C30" s="25"/>
      <c r="D30" s="25"/>
      <c r="E30" s="26"/>
      <c r="F30" s="27"/>
      <c r="G30" s="35" t="e">
        <f>SUM(G28:G29)</f>
        <v>#REF!</v>
      </c>
      <c r="O30" s="47">
        <v>44928.166666666701</v>
      </c>
      <c r="P30" s="48">
        <v>2.3769999999999998</v>
      </c>
      <c r="Q30" s="4" t="s">
        <v>15</v>
      </c>
      <c r="R30" s="4"/>
    </row>
    <row r="31" spans="1:18" x14ac:dyDescent="0.25">
      <c r="B31" s="5" t="s">
        <v>17</v>
      </c>
      <c r="C31" s="11"/>
      <c r="D31" s="11"/>
      <c r="E31" s="12"/>
      <c r="F31" s="13"/>
      <c r="G31" s="34"/>
      <c r="O31" s="47">
        <v>44928.208333333299</v>
      </c>
      <c r="P31" s="48">
        <v>3.0449999999999999</v>
      </c>
      <c r="Q31" s="4" t="s">
        <v>15</v>
      </c>
      <c r="R31" s="4"/>
    </row>
    <row r="32" spans="1:18" x14ac:dyDescent="0.25">
      <c r="B32" s="14" t="str">
        <f>I2</f>
        <v>Fast nätavgift 20A</v>
      </c>
      <c r="C32" s="9">
        <f>K2</f>
        <v>3438</v>
      </c>
      <c r="D32" s="9"/>
      <c r="E32" s="15"/>
      <c r="F32" s="16"/>
      <c r="G32" s="33">
        <f>C32/12</f>
        <v>286.5</v>
      </c>
      <c r="O32" s="47">
        <v>44928.25</v>
      </c>
      <c r="P32" s="48">
        <v>1.9830000000000001</v>
      </c>
      <c r="Q32" s="4" t="s">
        <v>15</v>
      </c>
      <c r="R32" s="4"/>
    </row>
    <row r="33" spans="1:18" x14ac:dyDescent="0.25">
      <c r="B33" s="14" t="s">
        <v>4</v>
      </c>
      <c r="C33" s="17">
        <v>0.189</v>
      </c>
      <c r="D33" s="18" t="s">
        <v>5</v>
      </c>
      <c r="E33" s="16" t="e">
        <f>E29</f>
        <v>#REF!</v>
      </c>
      <c r="F33" s="19"/>
      <c r="G33" s="33" t="e">
        <f>E33*C33</f>
        <v>#REF!</v>
      </c>
      <c r="O33" s="47">
        <v>44928.291666666701</v>
      </c>
      <c r="P33" s="48">
        <v>2.3530000000000002</v>
      </c>
      <c r="Q33" s="4" t="s">
        <v>15</v>
      </c>
      <c r="R33" s="4"/>
    </row>
    <row r="34" spans="1:18" x14ac:dyDescent="0.25">
      <c r="B34" s="7" t="s">
        <v>8</v>
      </c>
      <c r="C34" s="20">
        <v>51.45</v>
      </c>
      <c r="D34" s="21" t="s">
        <v>9</v>
      </c>
      <c r="E34" s="22"/>
      <c r="F34" s="23" t="e">
        <f>GETPIVOTDATA("[Measures].[Effekt]",$S$1,"[Kalender].[Månad]","[Kalender].[Månad].&amp;[mars]")</f>
        <v>#REF!</v>
      </c>
      <c r="G34" s="33" t="e">
        <f>C34*F34</f>
        <v>#REF!</v>
      </c>
      <c r="O34" s="47">
        <v>44928.333333333299</v>
      </c>
      <c r="P34" s="48">
        <v>3.2349999999999999</v>
      </c>
      <c r="Q34" s="4" t="s">
        <v>15</v>
      </c>
      <c r="R34" s="4"/>
    </row>
    <row r="35" spans="1:18" x14ac:dyDescent="0.25">
      <c r="B35" s="67" t="s">
        <v>10</v>
      </c>
      <c r="C35" s="68">
        <v>87.54</v>
      </c>
      <c r="D35" s="69" t="s">
        <v>9</v>
      </c>
      <c r="E35" s="70"/>
      <c r="F35" s="71" t="e">
        <f>GETPIVOTDATA("[Measures].[EffektMAX]",$S$1,"[Kalender].[Månad]","[Kalender].[Månad].&amp;[mars]")</f>
        <v>#REF!</v>
      </c>
      <c r="G35" s="66" t="e">
        <f>C35*F35</f>
        <v>#REF!</v>
      </c>
      <c r="O35" s="47">
        <v>44928.375</v>
      </c>
      <c r="P35" s="48">
        <v>2.8839999999999999</v>
      </c>
      <c r="Q35" s="4" t="s">
        <v>15</v>
      </c>
      <c r="R35" s="4"/>
    </row>
    <row r="36" spans="1:18" ht="16.5" thickBot="1" x14ac:dyDescent="0.3">
      <c r="B36" s="24" t="s">
        <v>6</v>
      </c>
      <c r="C36" s="25"/>
      <c r="D36" s="25"/>
      <c r="E36" s="26"/>
      <c r="F36" s="27"/>
      <c r="G36" s="35" t="e">
        <f>SUM(G32:G35)</f>
        <v>#REF!</v>
      </c>
      <c r="O36" s="47">
        <v>44928.416666666701</v>
      </c>
      <c r="P36" s="48">
        <v>2.0009999999999999</v>
      </c>
      <c r="Q36" s="4" t="s">
        <v>15</v>
      </c>
      <c r="R36" s="4"/>
    </row>
    <row r="37" spans="1:18" ht="15.75" thickBot="1" x14ac:dyDescent="0.3">
      <c r="B37" s="40"/>
      <c r="C37" s="40"/>
      <c r="D37" s="40"/>
      <c r="E37" s="40"/>
      <c r="F37" s="40"/>
      <c r="G37" s="41"/>
      <c r="O37" s="47">
        <v>44928.458333333299</v>
      </c>
      <c r="P37" s="48">
        <v>3.5569999999999999</v>
      </c>
      <c r="Q37" s="4" t="s">
        <v>15</v>
      </c>
      <c r="R37" s="4"/>
    </row>
    <row r="38" spans="1:18" x14ac:dyDescent="0.25">
      <c r="A38" s="3" t="s">
        <v>20</v>
      </c>
      <c r="B38" s="5" t="s">
        <v>16</v>
      </c>
      <c r="C38" s="6" t="s">
        <v>0</v>
      </c>
      <c r="D38" s="6"/>
      <c r="E38" s="6" t="s">
        <v>1</v>
      </c>
      <c r="F38" s="6" t="s">
        <v>2</v>
      </c>
      <c r="G38" s="32" t="s">
        <v>3</v>
      </c>
      <c r="O38" s="47">
        <v>44928.5</v>
      </c>
      <c r="P38" s="48">
        <v>2.5590000000000002</v>
      </c>
      <c r="Q38" s="4" t="s">
        <v>15</v>
      </c>
      <c r="R38" s="4"/>
    </row>
    <row r="39" spans="1:18" x14ac:dyDescent="0.25">
      <c r="A39" s="38">
        <f>EDATE(A28,1)</f>
        <v>45017</v>
      </c>
      <c r="B39" s="7" t="str">
        <f>I2</f>
        <v>Fast nätavgift 20A</v>
      </c>
      <c r="C39" s="8">
        <f>J2</f>
        <v>9765</v>
      </c>
      <c r="D39" s="9"/>
      <c r="E39" s="9"/>
      <c r="F39" s="10"/>
      <c r="G39" s="33">
        <f>C39/12</f>
        <v>813.75</v>
      </c>
      <c r="O39" s="47">
        <v>44928.541666666701</v>
      </c>
      <c r="P39" s="48">
        <v>2.899</v>
      </c>
      <c r="Q39" s="4" t="s">
        <v>15</v>
      </c>
      <c r="R39" s="4"/>
    </row>
    <row r="40" spans="1:18" x14ac:dyDescent="0.25">
      <c r="B40" s="14" t="s">
        <v>4</v>
      </c>
      <c r="C40" s="17">
        <v>0.189</v>
      </c>
      <c r="D40" s="18" t="s">
        <v>5</v>
      </c>
      <c r="E40" s="39" t="e">
        <f>GETPIVOTDATA("[Measures].[Förbrukning]",$S$1,"[Kalender].[Månad]","[Kalender].[Månad].&amp;[april]")</f>
        <v>#REF!</v>
      </c>
      <c r="F40" s="19"/>
      <c r="G40" s="33" t="e">
        <f>E40*C40</f>
        <v>#REF!</v>
      </c>
      <c r="O40" s="47">
        <v>44928.583333333299</v>
      </c>
      <c r="P40" s="48">
        <v>2.149</v>
      </c>
      <c r="Q40" s="4" t="s">
        <v>15</v>
      </c>
      <c r="R40" s="4"/>
    </row>
    <row r="41" spans="1:18" ht="16.5" thickBot="1" x14ac:dyDescent="0.3">
      <c r="B41" s="24" t="s">
        <v>6</v>
      </c>
      <c r="C41" s="25"/>
      <c r="D41" s="25"/>
      <c r="E41" s="26"/>
      <c r="F41" s="27"/>
      <c r="G41" s="35" t="e">
        <f>SUM(G39:G40)</f>
        <v>#REF!</v>
      </c>
      <c r="O41" s="47">
        <v>44928.625</v>
      </c>
      <c r="P41" s="48">
        <v>3.681</v>
      </c>
      <c r="Q41" s="4" t="s">
        <v>15</v>
      </c>
      <c r="R41" s="4"/>
    </row>
    <row r="42" spans="1:18" x14ac:dyDescent="0.25">
      <c r="B42" s="5" t="s">
        <v>17</v>
      </c>
      <c r="C42" s="11"/>
      <c r="D42" s="11"/>
      <c r="E42" s="12"/>
      <c r="F42" s="13"/>
      <c r="G42" s="34"/>
      <c r="O42" s="47">
        <v>44928.666666666701</v>
      </c>
      <c r="P42" s="48">
        <v>2.746</v>
      </c>
      <c r="Q42" s="4" t="s">
        <v>15</v>
      </c>
      <c r="R42" s="4"/>
    </row>
    <row r="43" spans="1:18" x14ac:dyDescent="0.25">
      <c r="B43" s="14" t="str">
        <f>I2</f>
        <v>Fast nätavgift 20A</v>
      </c>
      <c r="C43" s="9">
        <f>K2</f>
        <v>3438</v>
      </c>
      <c r="D43" s="9"/>
      <c r="E43" s="15"/>
      <c r="F43" s="16"/>
      <c r="G43" s="33">
        <f>C43/12</f>
        <v>286.5</v>
      </c>
      <c r="O43" s="47">
        <v>44928.708333333299</v>
      </c>
      <c r="P43" s="48">
        <v>3.7120000000000002</v>
      </c>
      <c r="Q43" s="4" t="s">
        <v>15</v>
      </c>
      <c r="R43" s="4"/>
    </row>
    <row r="44" spans="1:18" x14ac:dyDescent="0.25">
      <c r="B44" s="14" t="s">
        <v>4</v>
      </c>
      <c r="C44" s="17">
        <v>0.189</v>
      </c>
      <c r="D44" s="18" t="s">
        <v>5</v>
      </c>
      <c r="E44" s="16" t="e">
        <f>E40</f>
        <v>#REF!</v>
      </c>
      <c r="F44" s="19"/>
      <c r="G44" s="33" t="e">
        <f>E44*C44</f>
        <v>#REF!</v>
      </c>
      <c r="O44" s="47">
        <v>44928.75</v>
      </c>
      <c r="P44" s="48">
        <v>3.6920000000000002</v>
      </c>
      <c r="Q44" s="4" t="s">
        <v>15</v>
      </c>
      <c r="R44" s="4"/>
    </row>
    <row r="45" spans="1:18" x14ac:dyDescent="0.25">
      <c r="B45" s="67" t="s">
        <v>8</v>
      </c>
      <c r="C45" s="68">
        <v>51.45</v>
      </c>
      <c r="D45" s="69" t="s">
        <v>9</v>
      </c>
      <c r="E45" s="70"/>
      <c r="F45" s="71" t="e">
        <f>GETPIVOTDATA("[Measures].[EffektMAX]",$S$1,"[Kalender].[Månad]","[Kalender].[Månad].&amp;[april]")</f>
        <v>#REF!</v>
      </c>
      <c r="G45" s="66" t="e">
        <f>C45*F45</f>
        <v>#REF!</v>
      </c>
      <c r="O45" s="47">
        <v>44928.791666666701</v>
      </c>
      <c r="P45" s="48">
        <v>2.875</v>
      </c>
      <c r="Q45" s="4" t="s">
        <v>15</v>
      </c>
      <c r="R45" s="4"/>
    </row>
    <row r="46" spans="1:18" ht="16.5" thickBot="1" x14ac:dyDescent="0.3">
      <c r="B46" s="24" t="s">
        <v>6</v>
      </c>
      <c r="C46" s="25"/>
      <c r="D46" s="25"/>
      <c r="E46" s="26"/>
      <c r="F46" s="27"/>
      <c r="G46" s="35" t="e">
        <f>SUM(G43:G45)</f>
        <v>#REF!</v>
      </c>
      <c r="O46" s="47">
        <v>44928.833333333299</v>
      </c>
      <c r="P46" s="48">
        <v>3.28</v>
      </c>
      <c r="Q46" s="4" t="s">
        <v>15</v>
      </c>
      <c r="R46" s="4"/>
    </row>
    <row r="47" spans="1:18" ht="15.75" thickBot="1" x14ac:dyDescent="0.3">
      <c r="O47" s="47">
        <v>44928.875</v>
      </c>
      <c r="P47" s="48">
        <v>2.839</v>
      </c>
      <c r="Q47" s="4" t="s">
        <v>15</v>
      </c>
      <c r="R47" s="4"/>
    </row>
    <row r="48" spans="1:18" x14ac:dyDescent="0.25">
      <c r="A48" s="3" t="s">
        <v>21</v>
      </c>
      <c r="B48" s="5" t="s">
        <v>16</v>
      </c>
      <c r="C48" s="6" t="s">
        <v>0</v>
      </c>
      <c r="D48" s="6"/>
      <c r="E48" s="6" t="s">
        <v>1</v>
      </c>
      <c r="F48" s="6" t="s">
        <v>2</v>
      </c>
      <c r="G48" s="32" t="s">
        <v>3</v>
      </c>
      <c r="O48" s="47">
        <v>44928.916666666701</v>
      </c>
      <c r="P48" s="48">
        <v>3.3170000000000002</v>
      </c>
      <c r="Q48" s="4" t="s">
        <v>15</v>
      </c>
      <c r="R48" s="4"/>
    </row>
    <row r="49" spans="1:18" x14ac:dyDescent="0.25">
      <c r="A49" s="38">
        <f>EDATE(A39,1)</f>
        <v>45047</v>
      </c>
      <c r="B49" s="7" t="str">
        <f>I2</f>
        <v>Fast nätavgift 20A</v>
      </c>
      <c r="C49" s="8">
        <f>J2</f>
        <v>9765</v>
      </c>
      <c r="D49" s="9"/>
      <c r="E49" s="9"/>
      <c r="F49" s="10"/>
      <c r="G49" s="33">
        <f>C49/12</f>
        <v>813.75</v>
      </c>
      <c r="O49" s="47">
        <v>44928.958333333299</v>
      </c>
      <c r="P49" s="48">
        <v>3.2290000000000001</v>
      </c>
      <c r="Q49" s="4" t="s">
        <v>15</v>
      </c>
      <c r="R49" s="4"/>
    </row>
    <row r="50" spans="1:18" x14ac:dyDescent="0.25">
      <c r="B50" s="61" t="s">
        <v>4</v>
      </c>
      <c r="C50" s="62">
        <v>0.189</v>
      </c>
      <c r="D50" s="63" t="s">
        <v>5</v>
      </c>
      <c r="E50" s="64" t="e">
        <f>GETPIVOTDATA("[Measures].[Förbrukning]",$S$1,"[Kalender].[Månad]","[Kalender].[Månad].&amp;[maj]")</f>
        <v>#REF!</v>
      </c>
      <c r="F50" s="65"/>
      <c r="G50" s="66" t="e">
        <f>E50*C50</f>
        <v>#REF!</v>
      </c>
      <c r="O50" s="47">
        <v>44929</v>
      </c>
      <c r="P50" s="48">
        <v>3.226</v>
      </c>
      <c r="Q50" s="4" t="s">
        <v>15</v>
      </c>
      <c r="R50" s="4"/>
    </row>
    <row r="51" spans="1:18" ht="16.5" thickBot="1" x14ac:dyDescent="0.3">
      <c r="B51" s="24" t="s">
        <v>6</v>
      </c>
      <c r="C51" s="25"/>
      <c r="D51" s="25"/>
      <c r="E51" s="26"/>
      <c r="F51" s="27"/>
      <c r="G51" s="35" t="e">
        <f>SUM(G49:G50)</f>
        <v>#REF!</v>
      </c>
      <c r="O51" s="47">
        <v>44929.041666666701</v>
      </c>
      <c r="P51" s="48">
        <v>3.3460000000000001</v>
      </c>
      <c r="Q51" s="4" t="s">
        <v>15</v>
      </c>
      <c r="R51" s="4"/>
    </row>
    <row r="52" spans="1:18" x14ac:dyDescent="0.25">
      <c r="B52" s="5" t="s">
        <v>17</v>
      </c>
      <c r="C52" s="11"/>
      <c r="D52" s="11"/>
      <c r="E52" s="12"/>
      <c r="F52" s="13"/>
      <c r="G52" s="34"/>
      <c r="O52" s="47">
        <v>44929.083333333299</v>
      </c>
      <c r="P52" s="48">
        <v>3.1389999999999998</v>
      </c>
      <c r="Q52" s="4" t="s">
        <v>15</v>
      </c>
      <c r="R52" s="4"/>
    </row>
    <row r="53" spans="1:18" x14ac:dyDescent="0.25">
      <c r="B53" s="14" t="str">
        <f>I2</f>
        <v>Fast nätavgift 20A</v>
      </c>
      <c r="C53" s="9">
        <f>K2</f>
        <v>3438</v>
      </c>
      <c r="D53" s="9"/>
      <c r="E53" s="15"/>
      <c r="F53" s="16"/>
      <c r="G53" s="33">
        <f>C53/12</f>
        <v>286.5</v>
      </c>
      <c r="O53" s="47">
        <v>44929.125</v>
      </c>
      <c r="P53" s="48">
        <v>3.081</v>
      </c>
      <c r="Q53" s="4" t="s">
        <v>15</v>
      </c>
      <c r="R53" s="4"/>
    </row>
    <row r="54" spans="1:18" x14ac:dyDescent="0.25">
      <c r="B54" s="14" t="s">
        <v>4</v>
      </c>
      <c r="C54" s="17">
        <v>0.189</v>
      </c>
      <c r="D54" s="18" t="s">
        <v>5</v>
      </c>
      <c r="E54" s="16" t="e">
        <f>E50</f>
        <v>#REF!</v>
      </c>
      <c r="F54" s="19"/>
      <c r="G54" s="33" t="e">
        <f>E54*C54</f>
        <v>#REF!</v>
      </c>
      <c r="O54" s="47">
        <v>44929.166666666701</v>
      </c>
      <c r="P54" s="48">
        <v>3.419</v>
      </c>
      <c r="Q54" s="4" t="s">
        <v>15</v>
      </c>
      <c r="R54" s="4"/>
    </row>
    <row r="55" spans="1:18" x14ac:dyDescent="0.25">
      <c r="B55" s="67" t="s">
        <v>8</v>
      </c>
      <c r="C55" s="68">
        <v>51.45</v>
      </c>
      <c r="D55" s="69" t="s">
        <v>9</v>
      </c>
      <c r="E55" s="70"/>
      <c r="F55" s="71" t="e">
        <f>GETPIVOTDATA("[Measures].[EffektMAX]",$S$1,"[Kalender].[Månad]","[Kalender].[Månad].&amp;[maj]")</f>
        <v>#REF!</v>
      </c>
      <c r="G55" s="66" t="e">
        <f>C55*F55</f>
        <v>#REF!</v>
      </c>
      <c r="O55" s="47">
        <v>44929.208333333299</v>
      </c>
      <c r="P55" s="48">
        <v>3.1760000000000002</v>
      </c>
      <c r="Q55" s="4" t="s">
        <v>15</v>
      </c>
      <c r="R55" s="4"/>
    </row>
    <row r="56" spans="1:18" ht="16.5" thickBot="1" x14ac:dyDescent="0.3">
      <c r="B56" s="24" t="s">
        <v>6</v>
      </c>
      <c r="C56" s="25"/>
      <c r="D56" s="25"/>
      <c r="E56" s="26"/>
      <c r="F56" s="27"/>
      <c r="G56" s="35" t="e">
        <f>SUM(G53:G55)</f>
        <v>#REF!</v>
      </c>
      <c r="O56" s="47">
        <v>44929.25</v>
      </c>
      <c r="P56" s="48">
        <v>3.4849999999999999</v>
      </c>
      <c r="Q56" s="4" t="s">
        <v>15</v>
      </c>
      <c r="R56" s="4"/>
    </row>
    <row r="57" spans="1:18" ht="15.75" thickBot="1" x14ac:dyDescent="0.3">
      <c r="O57" s="47">
        <v>44929.291666666701</v>
      </c>
      <c r="P57" s="48">
        <v>3</v>
      </c>
      <c r="Q57" s="4" t="s">
        <v>15</v>
      </c>
      <c r="R57" s="4"/>
    </row>
    <row r="58" spans="1:18" x14ac:dyDescent="0.25">
      <c r="A58" s="28" t="s">
        <v>22</v>
      </c>
      <c r="B58" s="5" t="s">
        <v>16</v>
      </c>
      <c r="C58" s="6" t="s">
        <v>0</v>
      </c>
      <c r="D58" s="6"/>
      <c r="E58" s="6" t="s">
        <v>1</v>
      </c>
      <c r="F58" s="6" t="s">
        <v>2</v>
      </c>
      <c r="G58" s="32" t="s">
        <v>3</v>
      </c>
      <c r="O58" s="47">
        <v>44929.333333333299</v>
      </c>
      <c r="P58" s="48">
        <v>3.02</v>
      </c>
      <c r="Q58" s="4" t="s">
        <v>15</v>
      </c>
      <c r="R58" s="4"/>
    </row>
    <row r="59" spans="1:18" x14ac:dyDescent="0.25">
      <c r="A59" s="38">
        <f>EDATE(A49,1)</f>
        <v>45078</v>
      </c>
      <c r="B59" s="7" t="str">
        <f>I2</f>
        <v>Fast nätavgift 20A</v>
      </c>
      <c r="C59" s="8">
        <f>J2</f>
        <v>9765</v>
      </c>
      <c r="D59" s="9"/>
      <c r="E59" s="9"/>
      <c r="F59" s="10"/>
      <c r="G59" s="33">
        <f>C59/12</f>
        <v>813.75</v>
      </c>
      <c r="O59" s="47">
        <v>44929.375</v>
      </c>
      <c r="P59" s="48">
        <v>3.2490000000000001</v>
      </c>
      <c r="Q59" s="4" t="s">
        <v>15</v>
      </c>
      <c r="R59" s="4"/>
    </row>
    <row r="60" spans="1:18" x14ac:dyDescent="0.25">
      <c r="B60" s="67" t="s">
        <v>4</v>
      </c>
      <c r="C60" s="62">
        <v>0.189</v>
      </c>
      <c r="D60" s="63" t="s">
        <v>5</v>
      </c>
      <c r="E60" s="64" t="e">
        <f>GETPIVOTDATA("[Measures].[Förbrukning]",$S$1,"[Kalender].[Månad]","[Kalender].[Månad].&amp;[juni]")</f>
        <v>#REF!</v>
      </c>
      <c r="F60" s="65"/>
      <c r="G60" s="66" t="e">
        <f>E60*C60</f>
        <v>#REF!</v>
      </c>
      <c r="O60" s="47">
        <v>44929.416666666701</v>
      </c>
      <c r="P60" s="48">
        <v>3.5289999999999999</v>
      </c>
      <c r="Q60" s="4" t="s">
        <v>15</v>
      </c>
      <c r="R60" s="4"/>
    </row>
    <row r="61" spans="1:18" ht="16.5" thickBot="1" x14ac:dyDescent="0.3">
      <c r="B61" s="24" t="s">
        <v>6</v>
      </c>
      <c r="C61" s="25"/>
      <c r="D61" s="25"/>
      <c r="E61" s="26"/>
      <c r="F61" s="27"/>
      <c r="G61" s="35" t="e">
        <f>SUM(G59:G60)</f>
        <v>#REF!</v>
      </c>
      <c r="O61" s="47">
        <v>44929.458333333299</v>
      </c>
      <c r="P61" s="48">
        <v>3.2610000000000001</v>
      </c>
      <c r="Q61" s="4" t="s">
        <v>15</v>
      </c>
      <c r="R61" s="4"/>
    </row>
    <row r="62" spans="1:18" x14ac:dyDescent="0.25">
      <c r="B62" s="5" t="s">
        <v>17</v>
      </c>
      <c r="C62" s="11"/>
      <c r="D62" s="11"/>
      <c r="E62" s="12"/>
      <c r="F62" s="13"/>
      <c r="G62" s="34"/>
      <c r="O62" s="47">
        <v>44929.5</v>
      </c>
      <c r="P62" s="48">
        <v>4.899</v>
      </c>
      <c r="Q62" s="4" t="s">
        <v>15</v>
      </c>
      <c r="R62" s="4"/>
    </row>
    <row r="63" spans="1:18" x14ac:dyDescent="0.25">
      <c r="B63" s="14" t="str">
        <f>I2</f>
        <v>Fast nätavgift 20A</v>
      </c>
      <c r="C63" s="9">
        <f>K2</f>
        <v>3438</v>
      </c>
      <c r="D63" s="9"/>
      <c r="E63" s="15"/>
      <c r="F63" s="16"/>
      <c r="G63" s="33">
        <f>C63/12</f>
        <v>286.5</v>
      </c>
      <c r="O63" s="47">
        <v>44929.541666666701</v>
      </c>
      <c r="P63" s="48">
        <v>4.6639999999999997</v>
      </c>
      <c r="Q63" s="4" t="s">
        <v>15</v>
      </c>
      <c r="R63" s="4"/>
    </row>
    <row r="64" spans="1:18" x14ac:dyDescent="0.25">
      <c r="B64" s="14" t="s">
        <v>4</v>
      </c>
      <c r="C64" s="17">
        <v>0.189</v>
      </c>
      <c r="D64" s="18" t="s">
        <v>5</v>
      </c>
      <c r="E64" s="16" t="e">
        <f>E60</f>
        <v>#REF!</v>
      </c>
      <c r="F64" s="19"/>
      <c r="G64" s="33" t="e">
        <f>E64*C64</f>
        <v>#REF!</v>
      </c>
      <c r="O64" s="47">
        <v>44929.583333333299</v>
      </c>
      <c r="P64" s="48">
        <v>3.4260000000000002</v>
      </c>
      <c r="Q64" s="4" t="s">
        <v>15</v>
      </c>
      <c r="R64" s="4"/>
    </row>
    <row r="65" spans="1:18" x14ac:dyDescent="0.25">
      <c r="B65" s="67" t="s">
        <v>8</v>
      </c>
      <c r="C65" s="68">
        <v>51.45</v>
      </c>
      <c r="D65" s="69" t="s">
        <v>9</v>
      </c>
      <c r="E65" s="70"/>
      <c r="F65" s="71" t="e">
        <f>GETPIVOTDATA("[Measures].[EffektMAX]",$S$1,"[Kalender].[Månad]","[Kalender].[Månad].&amp;[juni]")</f>
        <v>#REF!</v>
      </c>
      <c r="G65" s="66" t="e">
        <f>C65*F65</f>
        <v>#REF!</v>
      </c>
      <c r="O65" s="47">
        <v>44929.625</v>
      </c>
      <c r="P65" s="48">
        <v>4.1719999999999997</v>
      </c>
      <c r="Q65" s="4" t="s">
        <v>15</v>
      </c>
      <c r="R65" s="4"/>
    </row>
    <row r="66" spans="1:18" ht="16.5" thickBot="1" x14ac:dyDescent="0.3">
      <c r="B66" s="24" t="s">
        <v>6</v>
      </c>
      <c r="C66" s="25"/>
      <c r="D66" s="25"/>
      <c r="E66" s="26"/>
      <c r="F66" s="27"/>
      <c r="G66" s="35" t="e">
        <f>SUM(G63:G65)</f>
        <v>#REF!</v>
      </c>
      <c r="O66" s="47">
        <v>44929.666666666701</v>
      </c>
      <c r="P66" s="48">
        <v>3.2959999999999998</v>
      </c>
      <c r="Q66" s="4" t="s">
        <v>15</v>
      </c>
      <c r="R66" s="4"/>
    </row>
    <row r="67" spans="1:18" ht="15.75" thickBot="1" x14ac:dyDescent="0.3">
      <c r="O67" s="47">
        <v>44929.708333333299</v>
      </c>
      <c r="P67" s="48">
        <v>5.3520000000000003</v>
      </c>
      <c r="Q67" s="4" t="s">
        <v>15</v>
      </c>
      <c r="R67" s="4"/>
    </row>
    <row r="68" spans="1:18" x14ac:dyDescent="0.25">
      <c r="A68" s="28" t="s">
        <v>12</v>
      </c>
      <c r="B68" s="5" t="s">
        <v>16</v>
      </c>
      <c r="C68" s="6" t="s">
        <v>0</v>
      </c>
      <c r="D68" s="6"/>
      <c r="E68" s="6" t="s">
        <v>1</v>
      </c>
      <c r="F68" s="6" t="s">
        <v>2</v>
      </c>
      <c r="G68" s="32" t="s">
        <v>3</v>
      </c>
      <c r="O68" s="47">
        <v>44929.75</v>
      </c>
      <c r="P68" s="48">
        <v>5.907</v>
      </c>
      <c r="Q68" s="4" t="s">
        <v>15</v>
      </c>
      <c r="R68" s="4"/>
    </row>
    <row r="69" spans="1:18" x14ac:dyDescent="0.25">
      <c r="A69" s="38">
        <f>EDATE(A59,1)</f>
        <v>45108</v>
      </c>
      <c r="B69" s="7" t="str">
        <f>I2</f>
        <v>Fast nätavgift 20A</v>
      </c>
      <c r="C69" s="8">
        <f>J2</f>
        <v>9765</v>
      </c>
      <c r="D69" s="9"/>
      <c r="E69" s="9"/>
      <c r="F69" s="10"/>
      <c r="G69" s="33">
        <f>C69/12</f>
        <v>813.75</v>
      </c>
      <c r="O69" s="47">
        <v>44929.791666666701</v>
      </c>
      <c r="P69" s="48">
        <v>5.74</v>
      </c>
      <c r="Q69" s="4" t="s">
        <v>15</v>
      </c>
      <c r="R69" s="4"/>
    </row>
    <row r="70" spans="1:18" x14ac:dyDescent="0.25">
      <c r="B70" s="61" t="s">
        <v>4</v>
      </c>
      <c r="C70" s="62">
        <v>0.189</v>
      </c>
      <c r="D70" s="63" t="s">
        <v>5</v>
      </c>
      <c r="E70" s="64">
        <f>GETPIVOTDATA("[Measures].[Förbrukning]",$S$1,"[Kalender].[Månad]","[Kalender].[Månad].&amp;[juli]")</f>
        <v>1907.521</v>
      </c>
      <c r="F70" s="65"/>
      <c r="G70" s="66">
        <f>E70*C70</f>
        <v>360.52146899999997</v>
      </c>
      <c r="O70" s="47">
        <v>44929.833333333299</v>
      </c>
      <c r="P70" s="48">
        <v>6.7279999999999998</v>
      </c>
      <c r="Q70" s="4" t="s">
        <v>15</v>
      </c>
      <c r="R70" s="4"/>
    </row>
    <row r="71" spans="1:18" ht="16.5" thickBot="1" x14ac:dyDescent="0.3">
      <c r="B71" s="24" t="s">
        <v>6</v>
      </c>
      <c r="C71" s="25"/>
      <c r="D71" s="25"/>
      <c r="E71" s="26"/>
      <c r="F71" s="27"/>
      <c r="G71" s="35">
        <f>SUM(G69:G70)</f>
        <v>1174.271469</v>
      </c>
      <c r="O71" s="47">
        <v>44929.875</v>
      </c>
      <c r="P71" s="48">
        <v>6.101</v>
      </c>
      <c r="Q71" s="4" t="s">
        <v>15</v>
      </c>
      <c r="R71" s="4"/>
    </row>
    <row r="72" spans="1:18" x14ac:dyDescent="0.25">
      <c r="B72" s="5" t="s">
        <v>17</v>
      </c>
      <c r="C72" s="11"/>
      <c r="D72" s="11"/>
      <c r="E72" s="12"/>
      <c r="F72" s="13"/>
      <c r="G72" s="34"/>
      <c r="O72" s="47">
        <v>44929.916666666701</v>
      </c>
      <c r="P72" s="48">
        <v>5.9379999999999997</v>
      </c>
      <c r="Q72" s="4" t="s">
        <v>15</v>
      </c>
      <c r="R72" s="4"/>
    </row>
    <row r="73" spans="1:18" x14ac:dyDescent="0.25">
      <c r="B73" s="14" t="str">
        <f>I2</f>
        <v>Fast nätavgift 20A</v>
      </c>
      <c r="C73" s="9">
        <f>K2</f>
        <v>3438</v>
      </c>
      <c r="D73" s="9"/>
      <c r="E73" s="15"/>
      <c r="F73" s="16"/>
      <c r="G73" s="33">
        <f>C73/12</f>
        <v>286.5</v>
      </c>
      <c r="O73" s="47">
        <v>44929.958333333299</v>
      </c>
      <c r="P73" s="48">
        <v>5.4560000000000004</v>
      </c>
      <c r="Q73" s="4" t="s">
        <v>15</v>
      </c>
      <c r="R73" s="4"/>
    </row>
    <row r="74" spans="1:18" x14ac:dyDescent="0.25">
      <c r="B74" s="14" t="s">
        <v>4</v>
      </c>
      <c r="C74" s="17">
        <v>0.189</v>
      </c>
      <c r="D74" s="18" t="s">
        <v>5</v>
      </c>
      <c r="E74" s="16">
        <f>E70</f>
        <v>1907.521</v>
      </c>
      <c r="F74" s="36"/>
      <c r="G74" s="33">
        <f>E74*C74</f>
        <v>360.52146899999997</v>
      </c>
      <c r="O74" s="47">
        <v>44930</v>
      </c>
      <c r="P74" s="48">
        <v>6.2089999999999996</v>
      </c>
      <c r="Q74" s="4" t="s">
        <v>15</v>
      </c>
      <c r="R74" s="4"/>
    </row>
    <row r="75" spans="1:18" x14ac:dyDescent="0.25">
      <c r="B75" s="67" t="s">
        <v>8</v>
      </c>
      <c r="C75" s="68">
        <v>51.45</v>
      </c>
      <c r="D75" s="69" t="s">
        <v>9</v>
      </c>
      <c r="E75" s="70"/>
      <c r="F75" s="71">
        <f>GETPIVOTDATA("[Measures].[EffektMAX]",$S$1,"[Kalender].[Månad]","[Kalender].[Månad].&amp;[juli]")</f>
        <v>5.9379999999999997</v>
      </c>
      <c r="G75" s="66">
        <f>C75*F75</f>
        <v>305.51010000000002</v>
      </c>
      <c r="O75" s="47">
        <v>44930.041666666701</v>
      </c>
      <c r="P75" s="48">
        <v>5.1769999999999996</v>
      </c>
      <c r="Q75" s="4" t="s">
        <v>15</v>
      </c>
      <c r="R75" s="4"/>
    </row>
    <row r="76" spans="1:18" ht="16.5" thickBot="1" x14ac:dyDescent="0.3">
      <c r="B76" s="24" t="s">
        <v>6</v>
      </c>
      <c r="C76" s="25"/>
      <c r="D76" s="25"/>
      <c r="E76" s="26"/>
      <c r="F76" s="27"/>
      <c r="G76" s="35">
        <f>SUM(G73:G75)</f>
        <v>952.53156899999999</v>
      </c>
      <c r="O76" s="47">
        <v>44930.083333333299</v>
      </c>
      <c r="P76" s="48">
        <v>5.6680000000000001</v>
      </c>
      <c r="Q76" s="4" t="s">
        <v>15</v>
      </c>
      <c r="R76" s="4"/>
    </row>
    <row r="77" spans="1:18" ht="15.75" thickBot="1" x14ac:dyDescent="0.3">
      <c r="O77" s="47">
        <v>44930.125</v>
      </c>
      <c r="P77" s="48">
        <v>5.2240000000000002</v>
      </c>
      <c r="Q77" s="4" t="s">
        <v>15</v>
      </c>
      <c r="R77" s="4"/>
    </row>
    <row r="78" spans="1:18" x14ac:dyDescent="0.25">
      <c r="A78" s="28" t="s">
        <v>23</v>
      </c>
      <c r="B78" s="5" t="s">
        <v>16</v>
      </c>
      <c r="C78" s="6" t="s">
        <v>0</v>
      </c>
      <c r="D78" s="6"/>
      <c r="E78" s="6" t="s">
        <v>1</v>
      </c>
      <c r="F78" s="6" t="s">
        <v>2</v>
      </c>
      <c r="G78" s="32" t="s">
        <v>3</v>
      </c>
      <c r="O78" s="47">
        <v>44930.166666666701</v>
      </c>
      <c r="P78" s="48">
        <v>5.0819999999999999</v>
      </c>
      <c r="Q78" s="4" t="s">
        <v>15</v>
      </c>
      <c r="R78" s="4"/>
    </row>
    <row r="79" spans="1:18" x14ac:dyDescent="0.25">
      <c r="A79" s="38">
        <f>EDATE(A69,1)</f>
        <v>45139</v>
      </c>
      <c r="B79" s="7" t="str">
        <f>I2</f>
        <v>Fast nätavgift 20A</v>
      </c>
      <c r="C79" s="8">
        <f>J2</f>
        <v>9765</v>
      </c>
      <c r="D79" s="9"/>
      <c r="E79" s="9"/>
      <c r="F79" s="10"/>
      <c r="G79" s="33">
        <f>C79/12</f>
        <v>813.75</v>
      </c>
      <c r="O79" s="47">
        <v>44930.208333333299</v>
      </c>
      <c r="P79" s="48">
        <v>5.3570000000000002</v>
      </c>
      <c r="Q79" s="4" t="s">
        <v>15</v>
      </c>
      <c r="R79" s="4"/>
    </row>
    <row r="80" spans="1:18" x14ac:dyDescent="0.25">
      <c r="B80" s="61" t="s">
        <v>4</v>
      </c>
      <c r="C80" s="62">
        <v>0.189</v>
      </c>
      <c r="D80" s="63" t="s">
        <v>5</v>
      </c>
      <c r="E80" s="64" t="e">
        <f>GETPIVOTDATA("[Measures].[Förbrukning]",$S$1,"[Kalender].[Månad]","[Kalender].[Månad].&amp;[augusti]")</f>
        <v>#REF!</v>
      </c>
      <c r="F80" s="65"/>
      <c r="G80" s="66" t="e">
        <f>E80*C80</f>
        <v>#REF!</v>
      </c>
      <c r="O80" s="47">
        <v>44930.25</v>
      </c>
      <c r="P80" s="48">
        <v>4.1159999999999997</v>
      </c>
      <c r="Q80" s="4" t="s">
        <v>15</v>
      </c>
      <c r="R80" s="4"/>
    </row>
    <row r="81" spans="1:18" ht="16.5" thickBot="1" x14ac:dyDescent="0.3">
      <c r="B81" s="24" t="s">
        <v>6</v>
      </c>
      <c r="C81" s="25"/>
      <c r="D81" s="25"/>
      <c r="E81" s="26"/>
      <c r="F81" s="27"/>
      <c r="G81" s="35" t="e">
        <f>SUM(G79:G80)</f>
        <v>#REF!</v>
      </c>
      <c r="O81" s="47">
        <v>44930.291666666701</v>
      </c>
      <c r="P81" s="48">
        <v>3.1589999999999998</v>
      </c>
      <c r="Q81" s="4" t="s">
        <v>15</v>
      </c>
      <c r="R81" s="4"/>
    </row>
    <row r="82" spans="1:18" x14ac:dyDescent="0.25">
      <c r="B82" s="5" t="s">
        <v>17</v>
      </c>
      <c r="C82" s="11"/>
      <c r="D82" s="11"/>
      <c r="E82" s="12"/>
      <c r="F82" s="13"/>
      <c r="G82" s="34"/>
      <c r="O82" s="47">
        <v>44930.333333333299</v>
      </c>
      <c r="P82" s="48">
        <v>3.0720000000000001</v>
      </c>
      <c r="Q82" s="4" t="s">
        <v>15</v>
      </c>
      <c r="R82" s="4"/>
    </row>
    <row r="83" spans="1:18" x14ac:dyDescent="0.25">
      <c r="B83" s="14" t="str">
        <f>I2</f>
        <v>Fast nätavgift 20A</v>
      </c>
      <c r="C83" s="9">
        <f>K2</f>
        <v>3438</v>
      </c>
      <c r="D83" s="9"/>
      <c r="E83" s="15"/>
      <c r="F83" s="16"/>
      <c r="G83" s="33">
        <f>C83/12</f>
        <v>286.5</v>
      </c>
      <c r="O83" s="47">
        <v>44930.375</v>
      </c>
      <c r="P83" s="48">
        <v>3.0819999999999999</v>
      </c>
      <c r="Q83" s="4" t="s">
        <v>15</v>
      </c>
      <c r="R83" s="4"/>
    </row>
    <row r="84" spans="1:18" x14ac:dyDescent="0.25">
      <c r="B84" s="14" t="s">
        <v>4</v>
      </c>
      <c r="C84" s="17">
        <v>0.189</v>
      </c>
      <c r="D84" s="18" t="s">
        <v>5</v>
      </c>
      <c r="E84" s="16" t="e">
        <f>E80</f>
        <v>#REF!</v>
      </c>
      <c r="F84" s="19"/>
      <c r="G84" s="33" t="e">
        <f>E84*C84</f>
        <v>#REF!</v>
      </c>
      <c r="O84" s="47">
        <v>44930.416666666701</v>
      </c>
      <c r="P84" s="48">
        <v>3.0619999999999998</v>
      </c>
      <c r="Q84" s="4" t="s">
        <v>15</v>
      </c>
      <c r="R84" s="4"/>
    </row>
    <row r="85" spans="1:18" x14ac:dyDescent="0.25">
      <c r="B85" s="67" t="s">
        <v>8</v>
      </c>
      <c r="C85" s="68">
        <v>51.45</v>
      </c>
      <c r="D85" s="69" t="s">
        <v>9</v>
      </c>
      <c r="E85" s="70"/>
      <c r="F85" s="71" t="e">
        <f>GETPIVOTDATA("[Measures].[EffektMAX]",$S$1,"[Kalender].[Månad]","[Kalender].[Månad].&amp;[augusti]")</f>
        <v>#REF!</v>
      </c>
      <c r="G85" s="66" t="e">
        <f>C85*F85</f>
        <v>#REF!</v>
      </c>
      <c r="O85" s="47">
        <v>44930.458333333299</v>
      </c>
      <c r="P85" s="48">
        <v>3.0539999999999998</v>
      </c>
      <c r="Q85" s="4" t="s">
        <v>15</v>
      </c>
      <c r="R85" s="4"/>
    </row>
    <row r="86" spans="1:18" ht="16.5" thickBot="1" x14ac:dyDescent="0.3">
      <c r="B86" s="24" t="s">
        <v>6</v>
      </c>
      <c r="C86" s="25"/>
      <c r="D86" s="25"/>
      <c r="E86" s="26"/>
      <c r="F86" s="27"/>
      <c r="G86" s="35" t="e">
        <f>SUM(G83:G85)</f>
        <v>#REF!</v>
      </c>
      <c r="O86" s="47">
        <v>44930.5</v>
      </c>
      <c r="P86" s="48">
        <v>4.1369999999999996</v>
      </c>
      <c r="Q86" s="4" t="s">
        <v>15</v>
      </c>
      <c r="R86" s="4"/>
    </row>
    <row r="87" spans="1:18" ht="15.75" thickBot="1" x14ac:dyDescent="0.3">
      <c r="O87" s="47">
        <v>44930.541666666701</v>
      </c>
      <c r="P87" s="48">
        <v>4.4420000000000002</v>
      </c>
      <c r="Q87" s="4" t="s">
        <v>15</v>
      </c>
      <c r="R87" s="4"/>
    </row>
    <row r="88" spans="1:18" x14ac:dyDescent="0.25">
      <c r="A88" s="28" t="s">
        <v>24</v>
      </c>
      <c r="B88" s="5" t="s">
        <v>16</v>
      </c>
      <c r="C88" s="6" t="s">
        <v>0</v>
      </c>
      <c r="D88" s="6"/>
      <c r="E88" s="6" t="s">
        <v>1</v>
      </c>
      <c r="F88" s="6" t="s">
        <v>2</v>
      </c>
      <c r="G88" s="32" t="s">
        <v>3</v>
      </c>
      <c r="O88" s="47">
        <v>44930.583333333299</v>
      </c>
      <c r="P88" s="48">
        <v>4.3550000000000004</v>
      </c>
      <c r="Q88" s="4" t="s">
        <v>15</v>
      </c>
      <c r="R88" s="4"/>
    </row>
    <row r="89" spans="1:18" x14ac:dyDescent="0.25">
      <c r="A89" s="38">
        <f>EDATE(A79,1)</f>
        <v>45170</v>
      </c>
      <c r="B89" s="7" t="str">
        <f>I2</f>
        <v>Fast nätavgift 20A</v>
      </c>
      <c r="C89" s="8">
        <f>J2</f>
        <v>9765</v>
      </c>
      <c r="D89" s="9"/>
      <c r="E89" s="9"/>
      <c r="F89" s="10"/>
      <c r="G89" s="33">
        <f>C89/12</f>
        <v>813.75</v>
      </c>
      <c r="O89" s="47">
        <v>44930.625</v>
      </c>
      <c r="P89" s="48">
        <v>4.2450000000000001</v>
      </c>
      <c r="Q89" s="4" t="s">
        <v>15</v>
      </c>
      <c r="R89" s="4"/>
    </row>
    <row r="90" spans="1:18" x14ac:dyDescent="0.25">
      <c r="B90" s="61" t="s">
        <v>4</v>
      </c>
      <c r="C90" s="62">
        <v>0.189</v>
      </c>
      <c r="D90" s="63" t="s">
        <v>5</v>
      </c>
      <c r="E90" s="64" t="e">
        <f>GETPIVOTDATA("[Measures].[Förbrukning]",$S$1,"[Kalender].[Månad]","[Kalender].[Månad].&amp;[september]")</f>
        <v>#REF!</v>
      </c>
      <c r="F90" s="65"/>
      <c r="G90" s="66" t="e">
        <f>E90*C90</f>
        <v>#REF!</v>
      </c>
      <c r="O90" s="47">
        <v>44930.666666666701</v>
      </c>
      <c r="P90" s="48">
        <v>3.2869999999999999</v>
      </c>
      <c r="Q90" s="4" t="s">
        <v>15</v>
      </c>
      <c r="R90" s="4"/>
    </row>
    <row r="91" spans="1:18" ht="16.5" thickBot="1" x14ac:dyDescent="0.3">
      <c r="B91" s="24" t="s">
        <v>6</v>
      </c>
      <c r="C91" s="25"/>
      <c r="D91" s="25"/>
      <c r="E91" s="26"/>
      <c r="F91" s="27"/>
      <c r="G91" s="35" t="e">
        <f>SUM(G89:G90)</f>
        <v>#REF!</v>
      </c>
      <c r="O91" s="47">
        <v>44930.708333333299</v>
      </c>
      <c r="P91" s="48">
        <v>3.544</v>
      </c>
      <c r="Q91" s="4" t="s">
        <v>15</v>
      </c>
      <c r="R91" s="4"/>
    </row>
    <row r="92" spans="1:18" x14ac:dyDescent="0.25">
      <c r="B92" s="5" t="s">
        <v>17</v>
      </c>
      <c r="C92" s="11"/>
      <c r="D92" s="11"/>
      <c r="E92" s="12"/>
      <c r="F92" s="13"/>
      <c r="G92" s="34"/>
      <c r="O92" s="47">
        <v>44930.75</v>
      </c>
      <c r="P92" s="48">
        <v>3.5590000000000002</v>
      </c>
      <c r="Q92" s="4" t="s">
        <v>15</v>
      </c>
      <c r="R92" s="4"/>
    </row>
    <row r="93" spans="1:18" x14ac:dyDescent="0.25">
      <c r="B93" s="14" t="str">
        <f>I2</f>
        <v>Fast nätavgift 20A</v>
      </c>
      <c r="C93" s="9">
        <f>K2</f>
        <v>3438</v>
      </c>
      <c r="D93" s="9"/>
      <c r="E93" s="15"/>
      <c r="F93" s="16"/>
      <c r="G93" s="33">
        <f>C93/12</f>
        <v>286.5</v>
      </c>
      <c r="O93" s="47">
        <v>44930.791666666701</v>
      </c>
      <c r="P93" s="48">
        <v>3.871</v>
      </c>
      <c r="Q93" s="4" t="s">
        <v>15</v>
      </c>
      <c r="R93" s="4"/>
    </row>
    <row r="94" spans="1:18" x14ac:dyDescent="0.25">
      <c r="B94" s="14" t="s">
        <v>4</v>
      </c>
      <c r="C94" s="17">
        <v>0.189</v>
      </c>
      <c r="D94" s="18" t="s">
        <v>5</v>
      </c>
      <c r="E94" s="16" t="e">
        <f>E90</f>
        <v>#REF!</v>
      </c>
      <c r="F94" s="19"/>
      <c r="G94" s="33" t="e">
        <f>E94*C94</f>
        <v>#REF!</v>
      </c>
      <c r="O94" s="47">
        <v>44930.833333333299</v>
      </c>
      <c r="P94" s="48">
        <v>3.5289999999999999</v>
      </c>
      <c r="Q94" s="4" t="s">
        <v>15</v>
      </c>
      <c r="R94" s="4"/>
    </row>
    <row r="95" spans="1:18" x14ac:dyDescent="0.25">
      <c r="B95" s="67" t="s">
        <v>8</v>
      </c>
      <c r="C95" s="68">
        <v>51.45</v>
      </c>
      <c r="D95" s="69" t="s">
        <v>9</v>
      </c>
      <c r="E95" s="70"/>
      <c r="F95" s="71" t="e">
        <f>GETPIVOTDATA("[Measures].[EffektMAX]",$S$1,"[Kalender].[Månad]","[Kalender].[Månad].&amp;[september]")</f>
        <v>#REF!</v>
      </c>
      <c r="G95" s="66" t="e">
        <f>C95*F95</f>
        <v>#REF!</v>
      </c>
      <c r="O95" s="47">
        <v>44930.875</v>
      </c>
      <c r="P95" s="48">
        <v>4.3140000000000001</v>
      </c>
      <c r="Q95" s="4" t="s">
        <v>15</v>
      </c>
      <c r="R95" s="4"/>
    </row>
    <row r="96" spans="1:18" ht="16.5" thickBot="1" x14ac:dyDescent="0.3">
      <c r="B96" s="24" t="s">
        <v>6</v>
      </c>
      <c r="C96" s="25"/>
      <c r="D96" s="25"/>
      <c r="E96" s="26"/>
      <c r="F96" s="27"/>
      <c r="G96" s="35" t="e">
        <f>SUM(G93:G95)</f>
        <v>#REF!</v>
      </c>
      <c r="O96" s="47">
        <v>44930.916666666701</v>
      </c>
      <c r="P96" s="48">
        <v>3.8540000000000001</v>
      </c>
      <c r="Q96" s="4" t="s">
        <v>15</v>
      </c>
      <c r="R96" s="4"/>
    </row>
    <row r="97" spans="1:18" ht="15.75" thickBot="1" x14ac:dyDescent="0.3">
      <c r="O97" s="47">
        <v>44930.958333333299</v>
      </c>
      <c r="P97" s="48">
        <v>3.3860000000000001</v>
      </c>
      <c r="Q97" s="4" t="s">
        <v>15</v>
      </c>
      <c r="R97" s="4"/>
    </row>
    <row r="98" spans="1:18" x14ac:dyDescent="0.25">
      <c r="A98" s="28" t="s">
        <v>25</v>
      </c>
      <c r="B98" s="5" t="s">
        <v>16</v>
      </c>
      <c r="C98" s="6" t="s">
        <v>0</v>
      </c>
      <c r="D98" s="6"/>
      <c r="E98" s="6" t="s">
        <v>1</v>
      </c>
      <c r="F98" s="6" t="s">
        <v>2</v>
      </c>
      <c r="G98" s="32" t="s">
        <v>3</v>
      </c>
      <c r="O98" s="47">
        <v>44931</v>
      </c>
      <c r="P98" s="48">
        <v>3.2330000000000001</v>
      </c>
      <c r="Q98" s="4" t="s">
        <v>15</v>
      </c>
      <c r="R98" s="4"/>
    </row>
    <row r="99" spans="1:18" x14ac:dyDescent="0.25">
      <c r="A99" s="38">
        <f>EDATE(A89,1)</f>
        <v>45200</v>
      </c>
      <c r="B99" s="7" t="str">
        <f>I2</f>
        <v>Fast nätavgift 20A</v>
      </c>
      <c r="C99" s="8">
        <f>J2</f>
        <v>9765</v>
      </c>
      <c r="D99" s="9"/>
      <c r="E99" s="9"/>
      <c r="F99" s="10"/>
      <c r="G99" s="33">
        <f>C99/12</f>
        <v>813.75</v>
      </c>
      <c r="O99" s="47">
        <v>44931.041666666701</v>
      </c>
      <c r="P99" s="48">
        <v>3.1819999999999999</v>
      </c>
      <c r="Q99" s="4" t="s">
        <v>15</v>
      </c>
      <c r="R99" s="4"/>
    </row>
    <row r="100" spans="1:18" x14ac:dyDescent="0.25">
      <c r="B100" s="61" t="s">
        <v>4</v>
      </c>
      <c r="C100" s="62">
        <v>0.189</v>
      </c>
      <c r="D100" s="63" t="s">
        <v>5</v>
      </c>
      <c r="E100" s="64" t="e">
        <f>GETPIVOTDATA("[Measures].[Förbrukning]",$S$1,"[Kalender].[Månad]","[Kalender].[Månad].&amp;[oktober]")</f>
        <v>#REF!</v>
      </c>
      <c r="F100" s="65"/>
      <c r="G100" s="66" t="e">
        <f>E100*C100</f>
        <v>#REF!</v>
      </c>
      <c r="O100" s="47">
        <v>44931.083333333299</v>
      </c>
      <c r="P100" s="48">
        <v>3.18</v>
      </c>
      <c r="Q100" s="4" t="s">
        <v>15</v>
      </c>
      <c r="R100" s="4"/>
    </row>
    <row r="101" spans="1:18" ht="16.5" thickBot="1" x14ac:dyDescent="0.3">
      <c r="B101" s="24" t="s">
        <v>6</v>
      </c>
      <c r="C101" s="25"/>
      <c r="D101" s="25"/>
      <c r="E101" s="26"/>
      <c r="F101" s="27"/>
      <c r="G101" s="35" t="e">
        <f>SUM(G99:G100)</f>
        <v>#REF!</v>
      </c>
      <c r="O101" s="47">
        <v>44931.125</v>
      </c>
      <c r="P101" s="48">
        <v>3.0659999999999998</v>
      </c>
      <c r="Q101" s="4" t="s">
        <v>15</v>
      </c>
      <c r="R101" s="4"/>
    </row>
    <row r="102" spans="1:18" x14ac:dyDescent="0.25">
      <c r="B102" s="5" t="s">
        <v>17</v>
      </c>
      <c r="C102" s="11"/>
      <c r="D102" s="11"/>
      <c r="E102" s="12"/>
      <c r="F102" s="13"/>
      <c r="G102" s="34"/>
      <c r="O102" s="47">
        <v>44931.166666666701</v>
      </c>
      <c r="P102" s="48">
        <v>4.1470000000000002</v>
      </c>
      <c r="Q102" s="4" t="s">
        <v>15</v>
      </c>
      <c r="R102" s="4"/>
    </row>
    <row r="103" spans="1:18" x14ac:dyDescent="0.25">
      <c r="B103" s="14" t="str">
        <f>I2</f>
        <v>Fast nätavgift 20A</v>
      </c>
      <c r="C103" s="9">
        <f>K2</f>
        <v>3438</v>
      </c>
      <c r="D103" s="9"/>
      <c r="E103" s="15"/>
      <c r="F103" s="16"/>
      <c r="G103" s="33">
        <f>C103/12</f>
        <v>286.5</v>
      </c>
      <c r="O103" s="47">
        <v>44931.208333333299</v>
      </c>
      <c r="P103" s="48">
        <v>4.556</v>
      </c>
      <c r="Q103" s="4" t="s">
        <v>15</v>
      </c>
      <c r="R103" s="4"/>
    </row>
    <row r="104" spans="1:18" x14ac:dyDescent="0.25">
      <c r="B104" s="14" t="s">
        <v>4</v>
      </c>
      <c r="C104" s="17">
        <v>0.189</v>
      </c>
      <c r="D104" s="18" t="s">
        <v>5</v>
      </c>
      <c r="E104" s="16" t="e">
        <f>E100</f>
        <v>#REF!</v>
      </c>
      <c r="F104" s="19"/>
      <c r="G104" s="33" t="e">
        <f>E104*C104</f>
        <v>#REF!</v>
      </c>
      <c r="O104" s="47">
        <v>44931.25</v>
      </c>
      <c r="P104" s="48">
        <v>3.202</v>
      </c>
      <c r="Q104" s="4" t="s">
        <v>15</v>
      </c>
      <c r="R104" s="4"/>
    </row>
    <row r="105" spans="1:18" x14ac:dyDescent="0.25">
      <c r="B105" s="67" t="s">
        <v>8</v>
      </c>
      <c r="C105" s="68">
        <v>51.45</v>
      </c>
      <c r="D105" s="69" t="s">
        <v>9</v>
      </c>
      <c r="E105" s="70"/>
      <c r="F105" s="71" t="e">
        <f>GETPIVOTDATA("[Measures].[EffektMAX]",$S$1,"[Kalender].[Månad]","[Kalender].[Månad].&amp;[oktober]")</f>
        <v>#REF!</v>
      </c>
      <c r="G105" s="66" t="e">
        <f>C105*F105</f>
        <v>#REF!</v>
      </c>
      <c r="O105" s="47">
        <v>44931.291666666701</v>
      </c>
      <c r="P105" s="48">
        <v>3.129</v>
      </c>
      <c r="Q105" s="4" t="s">
        <v>15</v>
      </c>
      <c r="R105" s="4"/>
    </row>
    <row r="106" spans="1:18" ht="16.5" thickBot="1" x14ac:dyDescent="0.3">
      <c r="B106" s="24" t="s">
        <v>6</v>
      </c>
      <c r="C106" s="25"/>
      <c r="D106" s="25"/>
      <c r="E106" s="26"/>
      <c r="F106" s="27"/>
      <c r="G106" s="35" t="e">
        <f>SUM(G103:G105)</f>
        <v>#REF!</v>
      </c>
      <c r="O106" s="47">
        <v>44931.333333333299</v>
      </c>
      <c r="P106" s="48">
        <v>3.262</v>
      </c>
      <c r="Q106" s="4" t="s">
        <v>15</v>
      </c>
      <c r="R106" s="4"/>
    </row>
    <row r="107" spans="1:18" ht="15.75" thickBot="1" x14ac:dyDescent="0.3">
      <c r="O107" s="47">
        <v>44931.375</v>
      </c>
      <c r="P107" s="48">
        <v>3.0590000000000002</v>
      </c>
      <c r="Q107" s="4" t="s">
        <v>15</v>
      </c>
      <c r="R107" s="4"/>
    </row>
    <row r="108" spans="1:18" x14ac:dyDescent="0.25">
      <c r="A108" s="3" t="s">
        <v>26</v>
      </c>
      <c r="B108" s="5" t="s">
        <v>16</v>
      </c>
      <c r="C108" s="6" t="s">
        <v>0</v>
      </c>
      <c r="D108" s="6"/>
      <c r="E108" s="6" t="s">
        <v>1</v>
      </c>
      <c r="F108" s="6" t="s">
        <v>2</v>
      </c>
      <c r="G108" s="32" t="s">
        <v>3</v>
      </c>
      <c r="O108" s="47">
        <v>44931.416666666701</v>
      </c>
      <c r="P108" s="48">
        <v>3.742</v>
      </c>
      <c r="Q108" s="4" t="s">
        <v>15</v>
      </c>
      <c r="R108" s="4"/>
    </row>
    <row r="109" spans="1:18" x14ac:dyDescent="0.25">
      <c r="A109" s="38">
        <f>EDATE(A99,1)</f>
        <v>45231</v>
      </c>
      <c r="B109" s="7" t="str">
        <f>I2</f>
        <v>Fast nätavgift 20A</v>
      </c>
      <c r="C109" s="8">
        <f>J2</f>
        <v>9765</v>
      </c>
      <c r="D109" s="9"/>
      <c r="E109" s="9"/>
      <c r="F109" s="10"/>
      <c r="G109" s="33">
        <f>C109/12</f>
        <v>813.75</v>
      </c>
      <c r="O109" s="47">
        <v>44931.458333333299</v>
      </c>
      <c r="P109" s="48">
        <v>3.8170000000000002</v>
      </c>
      <c r="Q109" s="4" t="s">
        <v>15</v>
      </c>
      <c r="R109" s="4"/>
    </row>
    <row r="110" spans="1:18" x14ac:dyDescent="0.25">
      <c r="B110" s="61" t="s">
        <v>4</v>
      </c>
      <c r="C110" s="62">
        <v>0.189</v>
      </c>
      <c r="D110" s="63" t="s">
        <v>5</v>
      </c>
      <c r="E110" s="64" t="e">
        <f>GETPIVOTDATA("[Measures].[Förbrukning]",$S$1,"[Kalender].[Månad]","[Kalender].[Månad].&amp;[november]")</f>
        <v>#REF!</v>
      </c>
      <c r="F110" s="65"/>
      <c r="G110" s="66" t="e">
        <f>E110*C110</f>
        <v>#REF!</v>
      </c>
      <c r="O110" s="47">
        <v>44931.5</v>
      </c>
      <c r="P110" s="48">
        <v>4.8310000000000004</v>
      </c>
      <c r="Q110" s="4" t="s">
        <v>15</v>
      </c>
      <c r="R110" s="4"/>
    </row>
    <row r="111" spans="1:18" ht="16.5" thickBot="1" x14ac:dyDescent="0.3">
      <c r="B111" s="24" t="s">
        <v>6</v>
      </c>
      <c r="C111" s="25"/>
      <c r="D111" s="25"/>
      <c r="E111" s="26"/>
      <c r="F111" s="27"/>
      <c r="G111" s="35" t="e">
        <f>SUM(G109:G110)</f>
        <v>#REF!</v>
      </c>
      <c r="O111" s="47">
        <v>44931.541666666701</v>
      </c>
      <c r="P111" s="48">
        <v>3.8620000000000001</v>
      </c>
      <c r="Q111" s="4" t="s">
        <v>15</v>
      </c>
      <c r="R111" s="4"/>
    </row>
    <row r="112" spans="1:18" x14ac:dyDescent="0.25">
      <c r="B112" s="5" t="s">
        <v>17</v>
      </c>
      <c r="C112" s="11"/>
      <c r="D112" s="11"/>
      <c r="E112" s="12"/>
      <c r="F112" s="13"/>
      <c r="G112" s="34"/>
      <c r="O112" s="47">
        <v>44931.583333333299</v>
      </c>
      <c r="P112" s="48">
        <v>4.5679999999999996</v>
      </c>
      <c r="Q112" s="4" t="s">
        <v>15</v>
      </c>
      <c r="R112" s="4"/>
    </row>
    <row r="113" spans="1:18" x14ac:dyDescent="0.25">
      <c r="B113" s="7" t="str">
        <f>I2</f>
        <v>Fast nätavgift 20A</v>
      </c>
      <c r="C113" s="9">
        <f>K2</f>
        <v>3438</v>
      </c>
      <c r="D113" s="9"/>
      <c r="E113" s="15"/>
      <c r="F113" s="16"/>
      <c r="G113" s="33">
        <f>C113/12</f>
        <v>286.5</v>
      </c>
      <c r="O113" s="47">
        <v>44931.625</v>
      </c>
      <c r="P113" s="48">
        <v>4.8090000000000002</v>
      </c>
      <c r="Q113" s="4" t="s">
        <v>15</v>
      </c>
      <c r="R113" s="4"/>
    </row>
    <row r="114" spans="1:18" x14ac:dyDescent="0.25">
      <c r="B114" s="14" t="s">
        <v>4</v>
      </c>
      <c r="C114" s="17">
        <v>0.189</v>
      </c>
      <c r="D114" s="18" t="s">
        <v>5</v>
      </c>
      <c r="E114" s="16" t="e">
        <f>E110</f>
        <v>#REF!</v>
      </c>
      <c r="F114" s="19"/>
      <c r="G114" s="33" t="e">
        <f>E114*C114</f>
        <v>#REF!</v>
      </c>
      <c r="O114" s="47">
        <v>44931.666666666701</v>
      </c>
      <c r="P114" s="48">
        <v>5.5750000000000002</v>
      </c>
      <c r="Q114" s="4" t="s">
        <v>15</v>
      </c>
      <c r="R114" s="4"/>
    </row>
    <row r="115" spans="1:18" x14ac:dyDescent="0.25">
      <c r="B115" s="7" t="s">
        <v>8</v>
      </c>
      <c r="C115" s="20">
        <v>51.45</v>
      </c>
      <c r="D115" s="21" t="s">
        <v>9</v>
      </c>
      <c r="E115" s="22"/>
      <c r="F115" s="23" t="e">
        <f>GETPIVOTDATA("[Measures].[Effekt]",$S$1,"[Kalender].[Månad]","[Kalender].[Månad].&amp;[november]")</f>
        <v>#REF!</v>
      </c>
      <c r="G115" s="33" t="e">
        <f>C115*F115</f>
        <v>#REF!</v>
      </c>
      <c r="O115" s="47">
        <v>44931.708333333299</v>
      </c>
      <c r="P115" s="48">
        <v>3.9329999999999998</v>
      </c>
      <c r="Q115" s="4" t="s">
        <v>15</v>
      </c>
      <c r="R115" s="4"/>
    </row>
    <row r="116" spans="1:18" x14ac:dyDescent="0.25">
      <c r="B116" s="67" t="s">
        <v>10</v>
      </c>
      <c r="C116" s="68">
        <v>87.54</v>
      </c>
      <c r="D116" s="69" t="s">
        <v>9</v>
      </c>
      <c r="E116" s="70"/>
      <c r="F116" s="71" t="e">
        <f>GETPIVOTDATA("[Measures].[EffektMAX]",$S$1,"[Kalender].[Månad]","[Kalender].[Månad].&amp;[november]")</f>
        <v>#REF!</v>
      </c>
      <c r="G116" s="66" t="e">
        <f>C116*F116</f>
        <v>#REF!</v>
      </c>
      <c r="O116" s="47">
        <v>44931.75</v>
      </c>
      <c r="P116" s="48">
        <v>3.7389999999999999</v>
      </c>
      <c r="Q116" s="4" t="s">
        <v>15</v>
      </c>
      <c r="R116" s="4"/>
    </row>
    <row r="117" spans="1:18" ht="16.5" thickBot="1" x14ac:dyDescent="0.3">
      <c r="B117" s="24" t="s">
        <v>6</v>
      </c>
      <c r="C117" s="25"/>
      <c r="D117" s="25"/>
      <c r="E117" s="26"/>
      <c r="F117" s="27"/>
      <c r="G117" s="35" t="e">
        <f>SUM(G113:G116)</f>
        <v>#REF!</v>
      </c>
      <c r="O117" s="47">
        <v>44931.791666666701</v>
      </c>
      <c r="P117" s="48">
        <v>3.3740000000000001</v>
      </c>
      <c r="Q117" s="4" t="s">
        <v>15</v>
      </c>
      <c r="R117" s="4"/>
    </row>
    <row r="118" spans="1:18" ht="15.75" thickBot="1" x14ac:dyDescent="0.3">
      <c r="O118" s="47">
        <v>44931.833333333299</v>
      </c>
      <c r="P118" s="48">
        <v>4.4909999999999997</v>
      </c>
      <c r="Q118" s="4" t="s">
        <v>15</v>
      </c>
      <c r="R118" s="4"/>
    </row>
    <row r="119" spans="1:18" x14ac:dyDescent="0.25">
      <c r="A119" s="3" t="s">
        <v>27</v>
      </c>
      <c r="B119" s="5" t="s">
        <v>16</v>
      </c>
      <c r="C119" s="6" t="s">
        <v>0</v>
      </c>
      <c r="D119" s="6"/>
      <c r="E119" s="6" t="s">
        <v>1</v>
      </c>
      <c r="F119" s="6" t="s">
        <v>2</v>
      </c>
      <c r="G119" s="32" t="s">
        <v>3</v>
      </c>
      <c r="O119" s="47">
        <v>44931.875</v>
      </c>
      <c r="P119" s="48">
        <v>3.44</v>
      </c>
      <c r="Q119" s="4" t="s">
        <v>15</v>
      </c>
      <c r="R119" s="4"/>
    </row>
    <row r="120" spans="1:18" x14ac:dyDescent="0.25">
      <c r="A120" s="38">
        <f>EDATE(A109,1)</f>
        <v>45261</v>
      </c>
      <c r="B120" s="7" t="str">
        <f>I2</f>
        <v>Fast nätavgift 20A</v>
      </c>
      <c r="C120" s="8">
        <f>J2</f>
        <v>9765</v>
      </c>
      <c r="D120" s="9"/>
      <c r="E120" s="9"/>
      <c r="F120" s="10"/>
      <c r="G120" s="33">
        <f>C120/12</f>
        <v>813.75</v>
      </c>
      <c r="O120" s="47">
        <v>44931.916666666701</v>
      </c>
      <c r="P120" s="48">
        <v>5.1070000000000002</v>
      </c>
      <c r="Q120" s="4" t="s">
        <v>15</v>
      </c>
      <c r="R120" s="4"/>
    </row>
    <row r="121" spans="1:18" x14ac:dyDescent="0.25">
      <c r="B121" s="61" t="s">
        <v>4</v>
      </c>
      <c r="C121" s="62">
        <v>0.189</v>
      </c>
      <c r="D121" s="63" t="s">
        <v>5</v>
      </c>
      <c r="E121" s="64" t="e">
        <f>GETPIVOTDATA("[Measures].[Förbrukning]",$S$1,"[Kalender].[Månad]","[Kalender].[Månad].&amp;[december]")</f>
        <v>#REF!</v>
      </c>
      <c r="F121" s="65"/>
      <c r="G121" s="66" t="e">
        <f>E121*C121</f>
        <v>#REF!</v>
      </c>
      <c r="O121" s="47">
        <v>44931.958333333299</v>
      </c>
      <c r="P121" s="48">
        <v>3.927</v>
      </c>
      <c r="Q121" s="4" t="s">
        <v>15</v>
      </c>
      <c r="R121" s="4"/>
    </row>
    <row r="122" spans="1:18" ht="16.5" thickBot="1" x14ac:dyDescent="0.3">
      <c r="B122" s="24" t="s">
        <v>6</v>
      </c>
      <c r="C122" s="25"/>
      <c r="D122" s="25"/>
      <c r="E122" s="26"/>
      <c r="F122" s="27"/>
      <c r="G122" s="35" t="e">
        <f>SUM(G120:G121)</f>
        <v>#REF!</v>
      </c>
      <c r="O122" s="47">
        <v>44932</v>
      </c>
      <c r="P122" s="48">
        <v>5.5129999999999999</v>
      </c>
      <c r="Q122" s="4" t="s">
        <v>15</v>
      </c>
      <c r="R122" s="4"/>
    </row>
    <row r="123" spans="1:18" x14ac:dyDescent="0.25">
      <c r="B123" s="5" t="s">
        <v>17</v>
      </c>
      <c r="C123" s="11"/>
      <c r="D123" s="11"/>
      <c r="E123" s="12"/>
      <c r="F123" s="13"/>
      <c r="G123" s="34"/>
      <c r="O123" s="47">
        <v>44932.041666666701</v>
      </c>
      <c r="P123" s="48">
        <v>4.7750000000000004</v>
      </c>
      <c r="Q123" s="4" t="s">
        <v>15</v>
      </c>
      <c r="R123" s="4"/>
    </row>
    <row r="124" spans="1:18" x14ac:dyDescent="0.25">
      <c r="B124" s="7" t="str">
        <f>I2</f>
        <v>Fast nätavgift 20A</v>
      </c>
      <c r="C124" s="9">
        <f>K2</f>
        <v>3438</v>
      </c>
      <c r="D124" s="9"/>
      <c r="E124" s="15"/>
      <c r="F124" s="16"/>
      <c r="G124" s="33">
        <f>C124/12</f>
        <v>286.5</v>
      </c>
      <c r="O124" s="47">
        <v>44932.083333333299</v>
      </c>
      <c r="P124" s="48">
        <v>3.1389999999999998</v>
      </c>
      <c r="Q124" s="4" t="s">
        <v>15</v>
      </c>
      <c r="R124" s="4"/>
    </row>
    <row r="125" spans="1:18" x14ac:dyDescent="0.25">
      <c r="B125" s="14" t="s">
        <v>4</v>
      </c>
      <c r="C125" s="17">
        <v>0.189</v>
      </c>
      <c r="D125" s="18" t="s">
        <v>5</v>
      </c>
      <c r="E125" s="16" t="e">
        <f>E121</f>
        <v>#REF!</v>
      </c>
      <c r="F125" s="19"/>
      <c r="G125" s="33" t="e">
        <f>E125*C125</f>
        <v>#REF!</v>
      </c>
      <c r="O125" s="47">
        <v>44932.125</v>
      </c>
      <c r="P125" s="48">
        <v>3.9860000000000002</v>
      </c>
      <c r="Q125" s="4" t="s">
        <v>15</v>
      </c>
      <c r="R125" s="4"/>
    </row>
    <row r="126" spans="1:18" x14ac:dyDescent="0.25">
      <c r="B126" s="7" t="s">
        <v>8</v>
      </c>
      <c r="C126" s="20">
        <v>51.45</v>
      </c>
      <c r="D126" s="21" t="s">
        <v>9</v>
      </c>
      <c r="E126" s="22"/>
      <c r="F126" s="23" t="e">
        <f>GETPIVOTDATA("[Measures].[Effekt]",$S$1,"[Kalender].[Månad]","[Kalender].[Månad].&amp;[december]")</f>
        <v>#REF!</v>
      </c>
      <c r="G126" s="33" t="e">
        <f>C126*F126</f>
        <v>#REF!</v>
      </c>
      <c r="O126" s="47">
        <v>44932.166666666701</v>
      </c>
      <c r="P126" s="48">
        <v>3.2949999999999999</v>
      </c>
      <c r="Q126" s="4" t="s">
        <v>15</v>
      </c>
      <c r="R126" s="4"/>
    </row>
    <row r="127" spans="1:18" x14ac:dyDescent="0.25">
      <c r="B127" s="67" t="s">
        <v>10</v>
      </c>
      <c r="C127" s="68">
        <v>87.54</v>
      </c>
      <c r="D127" s="69" t="s">
        <v>9</v>
      </c>
      <c r="E127" s="70"/>
      <c r="F127" s="71" t="e">
        <f>GETPIVOTDATA("[Measures].[EffektMAX]",$S$1,"[Kalender].[Månad]","[Kalender].[Månad].&amp;[december]")</f>
        <v>#REF!</v>
      </c>
      <c r="G127" s="66" t="e">
        <f>C127*F127</f>
        <v>#REF!</v>
      </c>
      <c r="O127" s="47">
        <v>44932.208333333299</v>
      </c>
      <c r="P127" s="48">
        <v>3.7810000000000001</v>
      </c>
      <c r="Q127" s="4" t="s">
        <v>15</v>
      </c>
      <c r="R127" s="4"/>
    </row>
    <row r="128" spans="1:18" ht="16.5" thickBot="1" x14ac:dyDescent="0.3">
      <c r="B128" s="24" t="s">
        <v>6</v>
      </c>
      <c r="C128" s="25"/>
      <c r="D128" s="25"/>
      <c r="E128" s="26"/>
      <c r="F128" s="27"/>
      <c r="G128" s="35" t="e">
        <f>SUM(G124:G127)</f>
        <v>#REF!</v>
      </c>
      <c r="O128" s="47">
        <v>44932.25</v>
      </c>
      <c r="P128" s="48">
        <v>3.0209999999999999</v>
      </c>
      <c r="Q128" s="4" t="s">
        <v>15</v>
      </c>
      <c r="R128" s="4"/>
    </row>
    <row r="129" spans="2:18" x14ac:dyDescent="0.25">
      <c r="O129" s="47">
        <v>44932.291666666701</v>
      </c>
      <c r="P129" s="48">
        <v>4.2619999999999996</v>
      </c>
      <c r="Q129" s="4" t="s">
        <v>15</v>
      </c>
      <c r="R129" s="4"/>
    </row>
    <row r="130" spans="2:18" x14ac:dyDescent="0.25">
      <c r="B130" s="40"/>
      <c r="C130" s="40"/>
      <c r="D130" s="40"/>
      <c r="E130" s="40"/>
      <c r="F130" s="40"/>
      <c r="G130" s="41"/>
      <c r="O130" s="47">
        <v>44932.333333333299</v>
      </c>
      <c r="P130" s="48">
        <v>4.5199999999999996</v>
      </c>
      <c r="Q130" s="4" t="s">
        <v>15</v>
      </c>
      <c r="R130" s="4"/>
    </row>
    <row r="131" spans="2:18" x14ac:dyDescent="0.25">
      <c r="B131" s="40"/>
      <c r="C131" s="40"/>
      <c r="D131" s="40"/>
      <c r="E131" s="40"/>
      <c r="F131" s="40"/>
      <c r="G131" s="41"/>
      <c r="O131" s="47">
        <v>44932.375</v>
      </c>
      <c r="P131" s="48">
        <v>3.1080000000000001</v>
      </c>
      <c r="Q131" s="4" t="s">
        <v>15</v>
      </c>
      <c r="R131" s="4"/>
    </row>
    <row r="132" spans="2:18" x14ac:dyDescent="0.25">
      <c r="B132" s="40"/>
      <c r="C132" s="40"/>
      <c r="D132" s="40"/>
      <c r="E132" s="40"/>
      <c r="F132" s="40"/>
      <c r="G132" s="41"/>
      <c r="O132" s="47">
        <v>44932.416666666701</v>
      </c>
      <c r="P132" s="48">
        <v>3.1080000000000001</v>
      </c>
      <c r="Q132" s="4" t="s">
        <v>15</v>
      </c>
      <c r="R132" s="4"/>
    </row>
    <row r="133" spans="2:18" x14ac:dyDescent="0.25">
      <c r="B133" s="40"/>
      <c r="C133" s="40"/>
      <c r="D133" s="40"/>
      <c r="E133" s="40"/>
      <c r="F133" s="40"/>
      <c r="G133" s="41"/>
      <c r="O133" s="47">
        <v>44932.458333333299</v>
      </c>
      <c r="P133" s="48">
        <v>3.101</v>
      </c>
      <c r="Q133" s="4" t="s">
        <v>15</v>
      </c>
      <c r="R133" s="4"/>
    </row>
    <row r="134" spans="2:18" x14ac:dyDescent="0.25">
      <c r="B134" s="40"/>
      <c r="C134" s="40"/>
      <c r="D134" s="40"/>
      <c r="E134" s="40"/>
      <c r="F134" s="40"/>
      <c r="G134" s="41"/>
      <c r="O134" s="47">
        <v>44932.5</v>
      </c>
      <c r="P134" s="48">
        <v>3.617</v>
      </c>
      <c r="Q134" s="4" t="s">
        <v>15</v>
      </c>
      <c r="R134" s="4"/>
    </row>
    <row r="135" spans="2:18" x14ac:dyDescent="0.25">
      <c r="B135" s="40"/>
      <c r="C135" s="40"/>
      <c r="D135" s="40"/>
      <c r="E135" s="40"/>
      <c r="F135" s="40"/>
      <c r="G135" s="41"/>
      <c r="O135" s="47">
        <v>44932.541666666701</v>
      </c>
      <c r="P135" s="48">
        <v>3.2480000000000002</v>
      </c>
      <c r="Q135" s="4" t="s">
        <v>15</v>
      </c>
      <c r="R135" s="4"/>
    </row>
    <row r="136" spans="2:18" x14ac:dyDescent="0.25">
      <c r="B136" s="40"/>
      <c r="C136" s="40"/>
      <c r="D136" s="40"/>
      <c r="E136" s="40"/>
      <c r="F136" s="40"/>
      <c r="G136" s="41"/>
      <c r="O136" s="47">
        <v>44932.583333333299</v>
      </c>
      <c r="P136" s="48">
        <v>5.1820000000000004</v>
      </c>
      <c r="Q136" s="4" t="s">
        <v>15</v>
      </c>
      <c r="R136" s="4"/>
    </row>
    <row r="137" spans="2:18" x14ac:dyDescent="0.25">
      <c r="B137" s="40"/>
      <c r="C137" s="40"/>
      <c r="D137" s="40"/>
      <c r="E137" s="40"/>
      <c r="F137" s="40"/>
      <c r="G137" s="41"/>
      <c r="O137" s="47">
        <v>44932.625</v>
      </c>
      <c r="P137" s="48">
        <v>5.94</v>
      </c>
      <c r="Q137" s="4" t="s">
        <v>15</v>
      </c>
      <c r="R137" s="4"/>
    </row>
    <row r="138" spans="2:18" x14ac:dyDescent="0.25">
      <c r="B138" s="40"/>
      <c r="C138" s="40"/>
      <c r="D138" s="40"/>
      <c r="E138" s="40"/>
      <c r="F138" s="40"/>
      <c r="G138" s="41"/>
      <c r="O138" s="47">
        <v>44932.666666666701</v>
      </c>
      <c r="P138" s="48">
        <v>4.3899999999999997</v>
      </c>
      <c r="Q138" s="4" t="s">
        <v>15</v>
      </c>
      <c r="R138" s="4"/>
    </row>
    <row r="139" spans="2:18" x14ac:dyDescent="0.25">
      <c r="B139" s="40"/>
      <c r="C139" s="40"/>
      <c r="D139" s="40"/>
      <c r="E139" s="40"/>
      <c r="F139" s="40"/>
      <c r="G139" s="41"/>
      <c r="O139" s="47">
        <v>44932.708333333299</v>
      </c>
      <c r="P139" s="48">
        <v>6.1920000000000002</v>
      </c>
      <c r="Q139" s="4" t="s">
        <v>15</v>
      </c>
      <c r="R139" s="4"/>
    </row>
    <row r="140" spans="2:18" x14ac:dyDescent="0.25">
      <c r="B140" s="40"/>
      <c r="C140" s="40"/>
      <c r="D140" s="40"/>
      <c r="E140" s="40"/>
      <c r="F140" s="40"/>
      <c r="G140" s="41"/>
      <c r="O140" s="47">
        <v>44932.75</v>
      </c>
      <c r="P140" s="48">
        <v>4.4370000000000003</v>
      </c>
      <c r="Q140" s="4" t="s">
        <v>15</v>
      </c>
      <c r="R140" s="4"/>
    </row>
    <row r="141" spans="2:18" x14ac:dyDescent="0.25">
      <c r="B141" s="40"/>
      <c r="C141" s="40"/>
      <c r="D141" s="40"/>
      <c r="E141" s="40"/>
      <c r="F141" s="40"/>
      <c r="G141" s="41"/>
      <c r="O141" s="47">
        <v>44932.791666666701</v>
      </c>
      <c r="P141" s="48">
        <v>3.6349999999999998</v>
      </c>
      <c r="Q141" s="4" t="s">
        <v>15</v>
      </c>
      <c r="R141" s="4"/>
    </row>
    <row r="142" spans="2:18" x14ac:dyDescent="0.25">
      <c r="B142" s="40"/>
      <c r="C142" s="40"/>
      <c r="D142" s="40"/>
      <c r="E142" s="40"/>
      <c r="F142" s="40"/>
      <c r="G142" s="41"/>
      <c r="O142" s="47">
        <v>44932.833333333299</v>
      </c>
      <c r="P142" s="48">
        <v>3.46</v>
      </c>
      <c r="Q142" s="4" t="s">
        <v>15</v>
      </c>
      <c r="R142" s="4"/>
    </row>
    <row r="143" spans="2:18" x14ac:dyDescent="0.25">
      <c r="B143" s="40"/>
      <c r="C143" s="40"/>
      <c r="D143" s="40"/>
      <c r="E143" s="40"/>
      <c r="F143" s="40"/>
      <c r="G143" s="41"/>
      <c r="O143" s="47">
        <v>44932.875</v>
      </c>
      <c r="P143" s="48">
        <v>3.4950000000000001</v>
      </c>
      <c r="Q143" s="4" t="s">
        <v>15</v>
      </c>
      <c r="R143" s="4"/>
    </row>
    <row r="144" spans="2:18" x14ac:dyDescent="0.25">
      <c r="B144" s="40"/>
      <c r="C144" s="40"/>
      <c r="D144" s="40"/>
      <c r="E144" s="40"/>
      <c r="F144" s="40"/>
      <c r="G144" s="41"/>
      <c r="O144" s="47">
        <v>44932.916666666701</v>
      </c>
      <c r="P144" s="48">
        <v>3.7570000000000001</v>
      </c>
      <c r="Q144" s="4" t="s">
        <v>15</v>
      </c>
      <c r="R144" s="4"/>
    </row>
    <row r="145" spans="2:18" x14ac:dyDescent="0.25">
      <c r="B145" s="40"/>
      <c r="C145" s="40"/>
      <c r="D145" s="40"/>
      <c r="E145" s="40"/>
      <c r="F145" s="40"/>
      <c r="G145" s="41"/>
      <c r="O145" s="47">
        <v>44932.958333333299</v>
      </c>
      <c r="P145" s="48">
        <v>4.2329999999999997</v>
      </c>
      <c r="Q145" s="4" t="s">
        <v>15</v>
      </c>
      <c r="R145" s="4"/>
    </row>
    <row r="146" spans="2:18" x14ac:dyDescent="0.25">
      <c r="B146" s="40"/>
      <c r="C146" s="40"/>
      <c r="D146" s="40"/>
      <c r="E146" s="40"/>
      <c r="F146" s="40"/>
      <c r="G146" s="41"/>
      <c r="O146" s="47">
        <v>44933</v>
      </c>
      <c r="P146" s="48">
        <v>3.9169999999999998</v>
      </c>
      <c r="Q146" s="4" t="s">
        <v>15</v>
      </c>
      <c r="R146" s="4"/>
    </row>
    <row r="147" spans="2:18" x14ac:dyDescent="0.25">
      <c r="B147" s="40"/>
      <c r="C147" s="40"/>
      <c r="D147" s="40"/>
      <c r="E147" s="40"/>
      <c r="F147" s="40"/>
      <c r="G147" s="41"/>
      <c r="O147" s="47">
        <v>44933.041666666701</v>
      </c>
      <c r="P147" s="48">
        <v>3.4</v>
      </c>
      <c r="Q147" s="4" t="s">
        <v>15</v>
      </c>
      <c r="R147" s="4"/>
    </row>
    <row r="148" spans="2:18" x14ac:dyDescent="0.25">
      <c r="B148" s="40"/>
      <c r="C148" s="40"/>
      <c r="D148" s="40"/>
      <c r="E148" s="40"/>
      <c r="F148" s="40"/>
      <c r="G148" s="41"/>
      <c r="O148" s="47">
        <v>44933.083333333299</v>
      </c>
      <c r="P148" s="48">
        <v>3.1659999999999999</v>
      </c>
      <c r="Q148" s="4" t="s">
        <v>15</v>
      </c>
      <c r="R148" s="4"/>
    </row>
    <row r="149" spans="2:18" x14ac:dyDescent="0.25">
      <c r="B149" s="40"/>
      <c r="C149" s="40"/>
      <c r="D149" s="40"/>
      <c r="E149" s="40"/>
      <c r="F149" s="40"/>
      <c r="G149" s="41"/>
      <c r="O149" s="47">
        <v>44933.125</v>
      </c>
      <c r="P149" s="48">
        <v>3.177</v>
      </c>
      <c r="Q149" s="4" t="s">
        <v>15</v>
      </c>
      <c r="R149" s="4"/>
    </row>
    <row r="150" spans="2:18" x14ac:dyDescent="0.25">
      <c r="B150" s="40"/>
      <c r="C150" s="40"/>
      <c r="D150" s="40"/>
      <c r="E150" s="40"/>
      <c r="F150" s="40"/>
      <c r="G150" s="41"/>
      <c r="O150" s="47">
        <v>44933.166666666701</v>
      </c>
      <c r="P150" s="48">
        <v>2.3919999999999999</v>
      </c>
      <c r="Q150" s="4" t="s">
        <v>15</v>
      </c>
      <c r="R150" s="4"/>
    </row>
    <row r="151" spans="2:18" x14ac:dyDescent="0.25">
      <c r="B151" s="40"/>
      <c r="C151" s="40"/>
      <c r="D151" s="40"/>
      <c r="E151" s="40"/>
      <c r="F151" s="40"/>
      <c r="G151" s="41"/>
      <c r="O151" s="47">
        <v>44933.208333333299</v>
      </c>
      <c r="P151" s="48">
        <v>3.0779999999999998</v>
      </c>
      <c r="Q151" s="4" t="s">
        <v>15</v>
      </c>
      <c r="R151" s="4"/>
    </row>
    <row r="152" spans="2:18" x14ac:dyDescent="0.25">
      <c r="B152" s="40"/>
      <c r="C152" s="40"/>
      <c r="D152" s="40"/>
      <c r="E152" s="40"/>
      <c r="F152" s="40"/>
      <c r="G152" s="41"/>
      <c r="O152" s="47">
        <v>44933.25</v>
      </c>
      <c r="P152" s="48">
        <v>2.327</v>
      </c>
      <c r="Q152" s="4" t="s">
        <v>15</v>
      </c>
      <c r="R152" s="4"/>
    </row>
    <row r="153" spans="2:18" x14ac:dyDescent="0.25">
      <c r="B153" s="40"/>
      <c r="C153" s="40"/>
      <c r="D153" s="40"/>
      <c r="E153" s="40"/>
      <c r="F153" s="40"/>
      <c r="G153" s="41"/>
      <c r="O153" s="47">
        <v>44933.291666666701</v>
      </c>
      <c r="P153" s="48">
        <v>3.2170000000000001</v>
      </c>
      <c r="Q153" s="4" t="s">
        <v>15</v>
      </c>
      <c r="R153" s="4"/>
    </row>
    <row r="154" spans="2:18" x14ac:dyDescent="0.25">
      <c r="B154" s="40"/>
      <c r="C154" s="40"/>
      <c r="D154" s="40"/>
      <c r="E154" s="40"/>
      <c r="F154" s="40"/>
      <c r="G154" s="41"/>
      <c r="O154" s="47">
        <v>44933.333333333299</v>
      </c>
      <c r="P154" s="48">
        <v>3.28</v>
      </c>
      <c r="Q154" s="4" t="s">
        <v>15</v>
      </c>
      <c r="R154" s="4"/>
    </row>
    <row r="155" spans="2:18" x14ac:dyDescent="0.25">
      <c r="B155" s="40"/>
      <c r="C155" s="40"/>
      <c r="D155" s="40"/>
      <c r="E155" s="40"/>
      <c r="F155" s="40"/>
      <c r="G155" s="41"/>
      <c r="O155" s="47">
        <v>44933.375</v>
      </c>
      <c r="P155" s="48">
        <v>2.9929999999999999</v>
      </c>
      <c r="Q155" s="4" t="s">
        <v>15</v>
      </c>
      <c r="R155" s="4"/>
    </row>
    <row r="156" spans="2:18" x14ac:dyDescent="0.25">
      <c r="B156" s="40"/>
      <c r="C156" s="40"/>
      <c r="D156" s="40"/>
      <c r="E156" s="40"/>
      <c r="F156" s="40"/>
      <c r="G156" s="41"/>
      <c r="O156" s="47">
        <v>44933.416666666701</v>
      </c>
      <c r="P156" s="48">
        <v>2.419</v>
      </c>
      <c r="Q156" s="4" t="s">
        <v>15</v>
      </c>
      <c r="R156" s="4"/>
    </row>
    <row r="157" spans="2:18" x14ac:dyDescent="0.25">
      <c r="B157" s="40"/>
      <c r="C157" s="40"/>
      <c r="D157" s="40"/>
      <c r="E157" s="40"/>
      <c r="F157" s="40"/>
      <c r="G157" s="41"/>
      <c r="O157" s="47">
        <v>44933.458333333299</v>
      </c>
      <c r="P157" s="48">
        <v>2.613</v>
      </c>
      <c r="Q157" s="4" t="s">
        <v>15</v>
      </c>
      <c r="R157" s="4"/>
    </row>
    <row r="158" spans="2:18" x14ac:dyDescent="0.25">
      <c r="B158" s="40"/>
      <c r="C158" s="40"/>
      <c r="D158" s="40"/>
      <c r="E158" s="40"/>
      <c r="F158" s="40"/>
      <c r="G158" s="41"/>
      <c r="O158" s="47">
        <v>44933.5</v>
      </c>
      <c r="P158" s="48">
        <v>3.4039999999999999</v>
      </c>
      <c r="Q158" s="4" t="s">
        <v>15</v>
      </c>
      <c r="R158" s="4"/>
    </row>
    <row r="159" spans="2:18" x14ac:dyDescent="0.25">
      <c r="B159" s="40"/>
      <c r="C159" s="40"/>
      <c r="D159" s="40"/>
      <c r="E159" s="40"/>
      <c r="F159" s="40"/>
      <c r="G159" s="41"/>
      <c r="O159" s="47">
        <v>44933.541666666701</v>
      </c>
      <c r="P159" s="48">
        <v>3.2130000000000001</v>
      </c>
      <c r="Q159" s="4" t="s">
        <v>15</v>
      </c>
      <c r="R159" s="4"/>
    </row>
    <row r="160" spans="2:18" x14ac:dyDescent="0.25">
      <c r="B160" s="40"/>
      <c r="C160" s="40"/>
      <c r="D160" s="40"/>
      <c r="E160" s="40"/>
      <c r="F160" s="40"/>
      <c r="G160" s="41"/>
      <c r="O160" s="47">
        <v>44933.583333333299</v>
      </c>
      <c r="P160" s="48">
        <v>3.3330000000000002</v>
      </c>
      <c r="Q160" s="4" t="s">
        <v>15</v>
      </c>
      <c r="R160" s="4"/>
    </row>
    <row r="161" spans="2:18" x14ac:dyDescent="0.25">
      <c r="B161" s="40"/>
      <c r="C161" s="40"/>
      <c r="D161" s="40"/>
      <c r="E161" s="40"/>
      <c r="F161" s="40"/>
      <c r="G161" s="41"/>
      <c r="O161" s="47">
        <v>44933.625</v>
      </c>
      <c r="P161" s="48">
        <v>4.1589999999999998</v>
      </c>
      <c r="Q161" s="4" t="s">
        <v>15</v>
      </c>
      <c r="R161" s="4"/>
    </row>
    <row r="162" spans="2:18" x14ac:dyDescent="0.25">
      <c r="B162" s="40"/>
      <c r="C162" s="40"/>
      <c r="D162" s="40"/>
      <c r="E162" s="40"/>
      <c r="F162" s="40"/>
      <c r="G162" s="41"/>
      <c r="O162" s="47">
        <v>44933.666666666701</v>
      </c>
      <c r="P162" s="48">
        <v>4.5789999999999997</v>
      </c>
      <c r="Q162" s="4" t="s">
        <v>15</v>
      </c>
      <c r="R162" s="4"/>
    </row>
    <row r="163" spans="2:18" x14ac:dyDescent="0.25">
      <c r="B163" s="40"/>
      <c r="C163" s="40"/>
      <c r="D163" s="40"/>
      <c r="E163" s="40"/>
      <c r="F163" s="40"/>
      <c r="G163" s="41"/>
      <c r="O163" s="47">
        <v>44933.708333333299</v>
      </c>
      <c r="P163" s="48">
        <v>3.395</v>
      </c>
      <c r="Q163" s="4" t="s">
        <v>15</v>
      </c>
      <c r="R163" s="4"/>
    </row>
    <row r="164" spans="2:18" x14ac:dyDescent="0.25">
      <c r="B164" s="40"/>
      <c r="C164" s="40"/>
      <c r="D164" s="40"/>
      <c r="E164" s="40"/>
      <c r="F164" s="40"/>
      <c r="G164" s="41"/>
      <c r="O164" s="47">
        <v>44933.75</v>
      </c>
      <c r="P164" s="48">
        <v>2.706</v>
      </c>
      <c r="Q164" s="4" t="s">
        <v>15</v>
      </c>
      <c r="R164" s="4"/>
    </row>
    <row r="165" spans="2:18" x14ac:dyDescent="0.25">
      <c r="B165" s="40"/>
      <c r="C165" s="40"/>
      <c r="D165" s="40"/>
      <c r="E165" s="40"/>
      <c r="F165" s="40"/>
      <c r="G165" s="41"/>
      <c r="O165" s="47">
        <v>44933.791666666701</v>
      </c>
      <c r="P165" s="48">
        <v>3.7970000000000002</v>
      </c>
      <c r="Q165" s="4" t="s">
        <v>15</v>
      </c>
      <c r="R165" s="4"/>
    </row>
    <row r="166" spans="2:18" x14ac:dyDescent="0.25">
      <c r="B166" s="40"/>
      <c r="C166" s="40"/>
      <c r="D166" s="40"/>
      <c r="E166" s="40"/>
      <c r="F166" s="40"/>
      <c r="G166" s="41"/>
      <c r="O166" s="47">
        <v>44933.833333333299</v>
      </c>
      <c r="P166" s="48">
        <v>2.5019999999999998</v>
      </c>
      <c r="Q166" s="4" t="s">
        <v>15</v>
      </c>
      <c r="R166" s="4"/>
    </row>
    <row r="167" spans="2:18" x14ac:dyDescent="0.25">
      <c r="B167" s="40"/>
      <c r="C167" s="40"/>
      <c r="D167" s="40"/>
      <c r="E167" s="40"/>
      <c r="F167" s="40"/>
      <c r="G167" s="41"/>
      <c r="O167" s="47">
        <v>44933.875</v>
      </c>
      <c r="P167" s="48">
        <v>2.778</v>
      </c>
      <c r="Q167" s="4" t="s">
        <v>15</v>
      </c>
      <c r="R167" s="4"/>
    </row>
    <row r="168" spans="2:18" x14ac:dyDescent="0.25">
      <c r="B168" s="40"/>
      <c r="C168" s="40"/>
      <c r="D168" s="40"/>
      <c r="E168" s="40"/>
      <c r="F168" s="40"/>
      <c r="G168" s="41"/>
      <c r="O168" s="47">
        <v>44933.916666666701</v>
      </c>
      <c r="P168" s="48">
        <v>2.8839999999999999</v>
      </c>
      <c r="Q168" s="4" t="s">
        <v>15</v>
      </c>
      <c r="R168" s="4"/>
    </row>
    <row r="169" spans="2:18" x14ac:dyDescent="0.25">
      <c r="B169" s="40"/>
      <c r="C169" s="40"/>
      <c r="D169" s="40"/>
      <c r="E169" s="40"/>
      <c r="F169" s="40"/>
      <c r="G169" s="41"/>
      <c r="O169" s="47">
        <v>44933.958333333299</v>
      </c>
      <c r="P169" s="48">
        <v>3.0470000000000002</v>
      </c>
      <c r="Q169" s="4" t="s">
        <v>15</v>
      </c>
      <c r="R169" s="4"/>
    </row>
    <row r="170" spans="2:18" x14ac:dyDescent="0.25">
      <c r="B170" s="40"/>
      <c r="C170" s="40"/>
      <c r="D170" s="40"/>
      <c r="E170" s="40"/>
      <c r="F170" s="40"/>
      <c r="G170" s="41"/>
      <c r="O170" s="47">
        <v>44934</v>
      </c>
      <c r="P170" s="48">
        <v>2.6309999999999998</v>
      </c>
      <c r="Q170" s="4" t="s">
        <v>15</v>
      </c>
      <c r="R170" s="4"/>
    </row>
    <row r="171" spans="2:18" x14ac:dyDescent="0.25">
      <c r="B171" s="40"/>
      <c r="C171" s="40"/>
      <c r="D171" s="40"/>
      <c r="E171" s="40"/>
      <c r="F171" s="40"/>
      <c r="G171" s="41"/>
      <c r="O171" s="47">
        <v>44934.041666666701</v>
      </c>
      <c r="P171" s="48">
        <v>2.738</v>
      </c>
      <c r="Q171" s="4" t="s">
        <v>15</v>
      </c>
      <c r="R171" s="4"/>
    </row>
    <row r="172" spans="2:18" x14ac:dyDescent="0.25">
      <c r="B172" s="40"/>
      <c r="C172" s="40"/>
      <c r="D172" s="40"/>
      <c r="E172" s="40"/>
      <c r="F172" s="40"/>
      <c r="G172" s="41"/>
      <c r="O172" s="47">
        <v>44934.083333333299</v>
      </c>
      <c r="P172" s="48">
        <v>2.7330000000000001</v>
      </c>
      <c r="Q172" s="4" t="s">
        <v>15</v>
      </c>
      <c r="R172" s="4"/>
    </row>
    <row r="173" spans="2:18" x14ac:dyDescent="0.25">
      <c r="B173" s="40"/>
      <c r="C173" s="40"/>
      <c r="D173" s="40"/>
      <c r="E173" s="40"/>
      <c r="F173" s="40"/>
      <c r="G173" s="41"/>
      <c r="O173" s="47">
        <v>44934.125</v>
      </c>
      <c r="P173" s="48">
        <v>2.2599999999999998</v>
      </c>
      <c r="Q173" s="4" t="s">
        <v>15</v>
      </c>
      <c r="R173" s="4"/>
    </row>
    <row r="174" spans="2:18" x14ac:dyDescent="0.25">
      <c r="B174" s="40"/>
      <c r="C174" s="40"/>
      <c r="D174" s="40"/>
      <c r="E174" s="40"/>
      <c r="F174" s="40"/>
      <c r="G174" s="41"/>
      <c r="O174" s="47">
        <v>44934.166666666701</v>
      </c>
      <c r="P174" s="48">
        <v>1.89</v>
      </c>
      <c r="Q174" s="4" t="s">
        <v>15</v>
      </c>
      <c r="R174" s="4"/>
    </row>
    <row r="175" spans="2:18" x14ac:dyDescent="0.25">
      <c r="B175" s="40"/>
      <c r="C175" s="40"/>
      <c r="D175" s="40"/>
      <c r="E175" s="40"/>
      <c r="F175" s="40"/>
      <c r="G175" s="41"/>
      <c r="O175" s="47">
        <v>44934.208333333299</v>
      </c>
      <c r="P175" s="48">
        <v>1.8859999999999999</v>
      </c>
      <c r="Q175" s="4" t="s">
        <v>15</v>
      </c>
      <c r="R175" s="4"/>
    </row>
    <row r="176" spans="2:18" x14ac:dyDescent="0.25">
      <c r="B176" s="40"/>
      <c r="C176" s="40"/>
      <c r="D176" s="40"/>
      <c r="E176" s="40"/>
      <c r="F176" s="40"/>
      <c r="G176" s="41"/>
      <c r="O176" s="47">
        <v>44934.25</v>
      </c>
      <c r="P176" s="48">
        <v>2.2189999999999999</v>
      </c>
      <c r="Q176" s="4" t="s">
        <v>15</v>
      </c>
      <c r="R176" s="4"/>
    </row>
    <row r="177" spans="2:18" x14ac:dyDescent="0.25">
      <c r="B177" s="40"/>
      <c r="C177" s="40"/>
      <c r="D177" s="40"/>
      <c r="E177" s="40"/>
      <c r="F177" s="40"/>
      <c r="G177" s="41"/>
      <c r="O177" s="47">
        <v>44934.291666666701</v>
      </c>
      <c r="P177" s="48">
        <v>1.891</v>
      </c>
      <c r="Q177" s="4" t="s">
        <v>15</v>
      </c>
      <c r="R177" s="4"/>
    </row>
    <row r="178" spans="2:18" x14ac:dyDescent="0.25">
      <c r="B178" s="40"/>
      <c r="C178" s="40"/>
      <c r="D178" s="40"/>
      <c r="E178" s="40"/>
      <c r="F178" s="40"/>
      <c r="G178" s="41"/>
      <c r="O178" s="47">
        <v>44934.333333333299</v>
      </c>
      <c r="P178" s="48">
        <v>2.8740000000000001</v>
      </c>
      <c r="Q178" s="4" t="s">
        <v>15</v>
      </c>
      <c r="R178" s="4"/>
    </row>
    <row r="179" spans="2:18" x14ac:dyDescent="0.25">
      <c r="B179" s="40"/>
      <c r="C179" s="40"/>
      <c r="D179" s="40"/>
      <c r="E179" s="40"/>
      <c r="F179" s="40"/>
      <c r="G179" s="41"/>
      <c r="O179" s="47">
        <v>44934.375</v>
      </c>
      <c r="P179" s="48">
        <v>2.3759999999999999</v>
      </c>
      <c r="Q179" s="4" t="s">
        <v>15</v>
      </c>
      <c r="R179" s="4"/>
    </row>
    <row r="180" spans="2:18" x14ac:dyDescent="0.25">
      <c r="B180" s="40"/>
      <c r="C180" s="40"/>
      <c r="D180" s="40"/>
      <c r="E180" s="40"/>
      <c r="F180" s="40"/>
      <c r="G180" s="41"/>
      <c r="O180" s="47">
        <v>44934.416666666701</v>
      </c>
      <c r="P180" s="48">
        <v>2.3180000000000001</v>
      </c>
      <c r="Q180" s="4" t="s">
        <v>15</v>
      </c>
      <c r="R180" s="4"/>
    </row>
    <row r="181" spans="2:18" x14ac:dyDescent="0.25">
      <c r="B181" s="40"/>
      <c r="C181" s="40"/>
      <c r="D181" s="40"/>
      <c r="E181" s="40"/>
      <c r="F181" s="40"/>
      <c r="G181" s="41"/>
      <c r="O181" s="47">
        <v>44934.458333333299</v>
      </c>
      <c r="P181" s="48">
        <v>1.6679999999999999</v>
      </c>
      <c r="Q181" s="4" t="s">
        <v>15</v>
      </c>
      <c r="R181" s="4"/>
    </row>
    <row r="182" spans="2:18" x14ac:dyDescent="0.25">
      <c r="B182" s="40"/>
      <c r="C182" s="40"/>
      <c r="D182" s="40"/>
      <c r="E182" s="40"/>
      <c r="F182" s="40"/>
      <c r="G182" s="41"/>
      <c r="O182" s="47">
        <v>44934.5</v>
      </c>
      <c r="P182" s="48">
        <v>2.1840000000000002</v>
      </c>
      <c r="Q182" s="4" t="s">
        <v>15</v>
      </c>
      <c r="R182" s="4"/>
    </row>
    <row r="183" spans="2:18" x14ac:dyDescent="0.25">
      <c r="B183" s="40"/>
      <c r="C183" s="40"/>
      <c r="D183" s="40"/>
      <c r="E183" s="40"/>
      <c r="F183" s="40"/>
      <c r="G183" s="41"/>
      <c r="O183" s="47">
        <v>44934.541666666701</v>
      </c>
      <c r="P183" s="48">
        <v>2.3170000000000002</v>
      </c>
      <c r="Q183" s="4" t="s">
        <v>15</v>
      </c>
      <c r="R183" s="4"/>
    </row>
    <row r="184" spans="2:18" x14ac:dyDescent="0.25">
      <c r="B184" s="40"/>
      <c r="C184" s="40"/>
      <c r="D184" s="40"/>
      <c r="E184" s="40"/>
      <c r="F184" s="40"/>
      <c r="G184" s="41"/>
      <c r="O184" s="47">
        <v>44934.583333333299</v>
      </c>
      <c r="P184" s="48">
        <v>2.778</v>
      </c>
      <c r="Q184" s="4" t="s">
        <v>15</v>
      </c>
      <c r="R184" s="4"/>
    </row>
    <row r="185" spans="2:18" x14ac:dyDescent="0.25">
      <c r="B185" s="40"/>
      <c r="C185" s="40"/>
      <c r="D185" s="40"/>
      <c r="E185" s="40"/>
      <c r="F185" s="40"/>
      <c r="G185" s="41"/>
      <c r="O185" s="47">
        <v>44934.625</v>
      </c>
      <c r="P185" s="48">
        <v>2.6509999999999998</v>
      </c>
      <c r="Q185" s="4" t="s">
        <v>15</v>
      </c>
      <c r="R185" s="4"/>
    </row>
    <row r="186" spans="2:18" x14ac:dyDescent="0.25">
      <c r="B186" s="40"/>
      <c r="C186" s="40"/>
      <c r="D186" s="40"/>
      <c r="E186" s="40"/>
      <c r="F186" s="40"/>
      <c r="G186" s="41"/>
      <c r="O186" s="47">
        <v>44934.666666666701</v>
      </c>
      <c r="P186" s="48">
        <v>1.9059999999999999</v>
      </c>
      <c r="Q186" s="4" t="s">
        <v>15</v>
      </c>
      <c r="R186" s="4"/>
    </row>
    <row r="187" spans="2:18" x14ac:dyDescent="0.25">
      <c r="B187" s="40"/>
      <c r="C187" s="40"/>
      <c r="D187" s="40"/>
      <c r="E187" s="40"/>
      <c r="F187" s="40"/>
      <c r="G187" s="41"/>
      <c r="O187" s="47">
        <v>44934.708333333299</v>
      </c>
      <c r="P187" s="48">
        <v>3.0139999999999998</v>
      </c>
      <c r="Q187" s="4" t="s">
        <v>15</v>
      </c>
      <c r="R187" s="4"/>
    </row>
    <row r="188" spans="2:18" x14ac:dyDescent="0.25">
      <c r="B188" s="40"/>
      <c r="C188" s="40"/>
      <c r="D188" s="40"/>
      <c r="E188" s="40"/>
      <c r="F188" s="40"/>
      <c r="G188" s="41"/>
      <c r="O188" s="47">
        <v>44934.75</v>
      </c>
      <c r="P188" s="48">
        <v>3.589</v>
      </c>
      <c r="Q188" s="4" t="s">
        <v>15</v>
      </c>
      <c r="R188" s="4"/>
    </row>
    <row r="189" spans="2:18" x14ac:dyDescent="0.25">
      <c r="B189" s="40"/>
      <c r="C189" s="40"/>
      <c r="D189" s="40"/>
      <c r="E189" s="40"/>
      <c r="F189" s="40"/>
      <c r="G189" s="41"/>
      <c r="O189" s="47">
        <v>44934.791666666701</v>
      </c>
      <c r="P189" s="48">
        <v>2.214</v>
      </c>
      <c r="Q189" s="4" t="s">
        <v>15</v>
      </c>
      <c r="R189" s="4"/>
    </row>
    <row r="190" spans="2:18" x14ac:dyDescent="0.25">
      <c r="B190" s="40"/>
      <c r="C190" s="40"/>
      <c r="D190" s="40"/>
      <c r="E190" s="40"/>
      <c r="F190" s="40"/>
      <c r="G190" s="41"/>
      <c r="O190" s="47">
        <v>44934.833333333299</v>
      </c>
      <c r="P190" s="48">
        <v>2.8010000000000002</v>
      </c>
      <c r="Q190" s="4" t="s">
        <v>15</v>
      </c>
      <c r="R190" s="4"/>
    </row>
    <row r="191" spans="2:18" x14ac:dyDescent="0.25">
      <c r="B191" s="40"/>
      <c r="C191" s="40"/>
      <c r="D191" s="40"/>
      <c r="E191" s="40"/>
      <c r="F191" s="40"/>
      <c r="G191" s="41"/>
      <c r="O191" s="47">
        <v>44934.875</v>
      </c>
      <c r="P191" s="48">
        <v>2.2919999999999998</v>
      </c>
      <c r="Q191" s="4" t="s">
        <v>15</v>
      </c>
      <c r="R191" s="4"/>
    </row>
    <row r="192" spans="2:18" x14ac:dyDescent="0.25">
      <c r="B192" s="40"/>
      <c r="C192" s="40"/>
      <c r="D192" s="40"/>
      <c r="E192" s="40"/>
      <c r="F192" s="40"/>
      <c r="G192" s="41"/>
      <c r="O192" s="47">
        <v>44934.916666666701</v>
      </c>
      <c r="P192" s="48">
        <v>2.3620000000000001</v>
      </c>
      <c r="Q192" s="4" t="s">
        <v>15</v>
      </c>
      <c r="R192" s="4"/>
    </row>
    <row r="193" spans="2:18" x14ac:dyDescent="0.25">
      <c r="B193" s="40"/>
      <c r="C193" s="40"/>
      <c r="D193" s="40"/>
      <c r="E193" s="40"/>
      <c r="F193" s="40"/>
      <c r="G193" s="41"/>
      <c r="O193" s="47">
        <v>44934.958333333299</v>
      </c>
      <c r="P193" s="48">
        <v>2.6640000000000001</v>
      </c>
      <c r="Q193" s="4" t="s">
        <v>15</v>
      </c>
      <c r="R193" s="4"/>
    </row>
    <row r="194" spans="2:18" x14ac:dyDescent="0.25">
      <c r="B194" s="40"/>
      <c r="C194" s="40"/>
      <c r="D194" s="40"/>
      <c r="E194" s="40"/>
      <c r="F194" s="40"/>
      <c r="G194" s="41"/>
      <c r="O194" s="47">
        <v>44935</v>
      </c>
      <c r="P194" s="48">
        <v>2.1829999999999998</v>
      </c>
      <c r="Q194" s="4" t="s">
        <v>15</v>
      </c>
      <c r="R194" s="4"/>
    </row>
    <row r="195" spans="2:18" x14ac:dyDescent="0.25">
      <c r="B195" s="40"/>
      <c r="C195" s="40"/>
      <c r="D195" s="40"/>
      <c r="E195" s="40"/>
      <c r="F195" s="40"/>
      <c r="G195" s="41"/>
      <c r="O195" s="47">
        <v>44935.041666666701</v>
      </c>
      <c r="P195" s="48">
        <v>1.853</v>
      </c>
      <c r="Q195" s="4" t="s">
        <v>15</v>
      </c>
      <c r="R195" s="4"/>
    </row>
    <row r="196" spans="2:18" x14ac:dyDescent="0.25">
      <c r="B196" s="40"/>
      <c r="C196" s="40"/>
      <c r="D196" s="40"/>
      <c r="E196" s="40"/>
      <c r="F196" s="40"/>
      <c r="G196" s="41"/>
      <c r="O196" s="47">
        <v>44935.083333333299</v>
      </c>
      <c r="P196" s="48">
        <v>1.962</v>
      </c>
      <c r="Q196" s="4" t="s">
        <v>15</v>
      </c>
      <c r="R196" s="4"/>
    </row>
    <row r="197" spans="2:18" x14ac:dyDescent="0.25">
      <c r="B197" s="40"/>
      <c r="C197" s="40"/>
      <c r="D197" s="40"/>
      <c r="E197" s="40"/>
      <c r="F197" s="40"/>
      <c r="G197" s="41"/>
      <c r="O197" s="47">
        <v>44935.125</v>
      </c>
      <c r="P197" s="48">
        <v>2.2639999999999998</v>
      </c>
      <c r="Q197" s="4" t="s">
        <v>15</v>
      </c>
      <c r="R197" s="4"/>
    </row>
    <row r="198" spans="2:18" x14ac:dyDescent="0.25">
      <c r="B198" s="40"/>
      <c r="C198" s="40"/>
      <c r="D198" s="40"/>
      <c r="E198" s="40"/>
      <c r="F198" s="40"/>
      <c r="G198" s="41"/>
      <c r="O198" s="47">
        <v>44935.166666666701</v>
      </c>
      <c r="P198" s="48">
        <v>1.595</v>
      </c>
      <c r="Q198" s="4" t="s">
        <v>15</v>
      </c>
      <c r="R198" s="4"/>
    </row>
    <row r="199" spans="2:18" x14ac:dyDescent="0.25">
      <c r="B199" s="40"/>
      <c r="C199" s="40"/>
      <c r="D199" s="40"/>
      <c r="E199" s="40"/>
      <c r="F199" s="40"/>
      <c r="G199" s="41"/>
      <c r="O199" s="47">
        <v>44935.208333333299</v>
      </c>
      <c r="P199" s="48">
        <v>2.8069999999999999</v>
      </c>
      <c r="Q199" s="4" t="s">
        <v>15</v>
      </c>
      <c r="R199" s="4"/>
    </row>
    <row r="200" spans="2:18" x14ac:dyDescent="0.25">
      <c r="B200" s="40"/>
      <c r="C200" s="40"/>
      <c r="D200" s="40"/>
      <c r="E200" s="40"/>
      <c r="F200" s="40"/>
      <c r="G200" s="41"/>
      <c r="O200" s="47">
        <v>44935.25</v>
      </c>
      <c r="P200" s="48">
        <v>3.0859999999999999</v>
      </c>
      <c r="Q200" s="4" t="s">
        <v>15</v>
      </c>
      <c r="R200" s="4"/>
    </row>
    <row r="201" spans="2:18" x14ac:dyDescent="0.25">
      <c r="B201" s="40"/>
      <c r="C201" s="40"/>
      <c r="D201" s="40"/>
      <c r="E201" s="40"/>
      <c r="F201" s="40"/>
      <c r="G201" s="41"/>
      <c r="O201" s="47">
        <v>44935.291666666701</v>
      </c>
      <c r="P201" s="48">
        <v>2.004</v>
      </c>
      <c r="Q201" s="4" t="s">
        <v>15</v>
      </c>
      <c r="R201" s="4"/>
    </row>
    <row r="202" spans="2:18" x14ac:dyDescent="0.25">
      <c r="B202" s="40"/>
      <c r="C202" s="40"/>
      <c r="D202" s="40"/>
      <c r="E202" s="40"/>
      <c r="F202" s="40"/>
      <c r="G202" s="41"/>
      <c r="O202" s="47">
        <v>44935.333333333299</v>
      </c>
      <c r="P202" s="48">
        <v>2.2989999999999999</v>
      </c>
      <c r="Q202" s="4" t="s">
        <v>15</v>
      </c>
      <c r="R202" s="4"/>
    </row>
    <row r="203" spans="2:18" x14ac:dyDescent="0.25">
      <c r="B203" s="40"/>
      <c r="C203" s="40"/>
      <c r="D203" s="40"/>
      <c r="E203" s="40"/>
      <c r="F203" s="40"/>
      <c r="G203" s="41"/>
      <c r="O203" s="47">
        <v>44935.375</v>
      </c>
      <c r="P203" s="48">
        <v>2.077</v>
      </c>
      <c r="Q203" s="4" t="s">
        <v>15</v>
      </c>
      <c r="R203" s="4"/>
    </row>
    <row r="204" spans="2:18" x14ac:dyDescent="0.25">
      <c r="B204" s="40"/>
      <c r="C204" s="40"/>
      <c r="D204" s="40"/>
      <c r="E204" s="40"/>
      <c r="F204" s="40"/>
      <c r="G204" s="41"/>
      <c r="O204" s="47">
        <v>44935.416666666701</v>
      </c>
      <c r="P204" s="48">
        <v>2.3460000000000001</v>
      </c>
      <c r="Q204" s="4" t="s">
        <v>15</v>
      </c>
      <c r="R204" s="4"/>
    </row>
    <row r="205" spans="2:18" x14ac:dyDescent="0.25">
      <c r="B205" s="40"/>
      <c r="C205" s="40"/>
      <c r="D205" s="40"/>
      <c r="E205" s="40"/>
      <c r="F205" s="40"/>
      <c r="G205" s="41"/>
      <c r="O205" s="47">
        <v>44935.458333333299</v>
      </c>
      <c r="P205" s="48">
        <v>2.4129999999999998</v>
      </c>
      <c r="Q205" s="4" t="s">
        <v>15</v>
      </c>
      <c r="R205" s="4"/>
    </row>
    <row r="206" spans="2:18" x14ac:dyDescent="0.25">
      <c r="B206" s="40"/>
      <c r="C206" s="40"/>
      <c r="D206" s="40"/>
      <c r="E206" s="40"/>
      <c r="F206" s="40"/>
      <c r="G206" s="41"/>
      <c r="O206" s="47">
        <v>44935.5</v>
      </c>
      <c r="P206" s="48">
        <v>1.768</v>
      </c>
      <c r="Q206" s="4" t="s">
        <v>15</v>
      </c>
      <c r="R206" s="4"/>
    </row>
    <row r="207" spans="2:18" x14ac:dyDescent="0.25">
      <c r="B207" s="40"/>
      <c r="C207" s="40"/>
      <c r="D207" s="40"/>
      <c r="E207" s="40"/>
      <c r="F207" s="40"/>
      <c r="G207" s="41"/>
      <c r="O207" s="47">
        <v>44935.541666666701</v>
      </c>
      <c r="P207" s="48">
        <v>3.0249999999999999</v>
      </c>
      <c r="Q207" s="4" t="s">
        <v>15</v>
      </c>
      <c r="R207" s="4"/>
    </row>
    <row r="208" spans="2:18" x14ac:dyDescent="0.25">
      <c r="B208" s="40"/>
      <c r="C208" s="40"/>
      <c r="D208" s="40"/>
      <c r="E208" s="40"/>
      <c r="F208" s="40"/>
      <c r="G208" s="41"/>
      <c r="O208" s="47">
        <v>44935.583333333299</v>
      </c>
      <c r="P208" s="48">
        <v>2.399</v>
      </c>
      <c r="Q208" s="4" t="s">
        <v>15</v>
      </c>
      <c r="R208" s="4"/>
    </row>
    <row r="209" spans="2:18" x14ac:dyDescent="0.25">
      <c r="B209" s="40"/>
      <c r="C209" s="40"/>
      <c r="D209" s="40"/>
      <c r="E209" s="40"/>
      <c r="F209" s="40"/>
      <c r="G209" s="41"/>
      <c r="O209" s="47">
        <v>44935.625</v>
      </c>
      <c r="P209" s="48">
        <v>2.2320000000000002</v>
      </c>
      <c r="Q209" s="4" t="s">
        <v>15</v>
      </c>
      <c r="R209" s="4"/>
    </row>
    <row r="210" spans="2:18" x14ac:dyDescent="0.25">
      <c r="B210" s="40"/>
      <c r="C210" s="40"/>
      <c r="D210" s="40"/>
      <c r="E210" s="40"/>
      <c r="F210" s="40"/>
      <c r="G210" s="41"/>
      <c r="O210" s="47">
        <v>44935.666666666701</v>
      </c>
      <c r="P210" s="48">
        <v>3.3730000000000002</v>
      </c>
      <c r="Q210" s="4" t="s">
        <v>15</v>
      </c>
      <c r="R210" s="4"/>
    </row>
    <row r="211" spans="2:18" x14ac:dyDescent="0.25">
      <c r="B211" s="40"/>
      <c r="C211" s="40"/>
      <c r="D211" s="40"/>
      <c r="E211" s="40"/>
      <c r="F211" s="40"/>
      <c r="G211" s="41"/>
      <c r="O211" s="47">
        <v>44935.708333333299</v>
      </c>
      <c r="P211" s="48">
        <v>3.4809999999999999</v>
      </c>
      <c r="Q211" s="4" t="s">
        <v>15</v>
      </c>
      <c r="R211" s="4"/>
    </row>
    <row r="212" spans="2:18" x14ac:dyDescent="0.25">
      <c r="B212" s="40"/>
      <c r="C212" s="40"/>
      <c r="D212" s="40"/>
      <c r="E212" s="40"/>
      <c r="F212" s="40"/>
      <c r="G212" s="41"/>
      <c r="O212" s="47">
        <v>44935.75</v>
      </c>
      <c r="P212" s="48">
        <v>3.9020000000000001</v>
      </c>
      <c r="Q212" s="4" t="s">
        <v>15</v>
      </c>
      <c r="R212" s="4"/>
    </row>
    <row r="213" spans="2:18" x14ac:dyDescent="0.25">
      <c r="B213" s="40"/>
      <c r="C213" s="40"/>
      <c r="D213" s="40"/>
      <c r="E213" s="40"/>
      <c r="F213" s="40"/>
      <c r="G213" s="41"/>
      <c r="O213" s="47">
        <v>44935.791666666701</v>
      </c>
      <c r="P213" s="48">
        <v>2.2509999999999999</v>
      </c>
      <c r="Q213" s="4" t="s">
        <v>15</v>
      </c>
      <c r="R213" s="4"/>
    </row>
    <row r="214" spans="2:18" x14ac:dyDescent="0.25">
      <c r="B214" s="40"/>
      <c r="C214" s="40"/>
      <c r="D214" s="40"/>
      <c r="E214" s="40"/>
      <c r="F214" s="40"/>
      <c r="G214" s="41"/>
      <c r="O214" s="47">
        <v>44935.833333333299</v>
      </c>
      <c r="P214" s="48">
        <v>2.847</v>
      </c>
      <c r="Q214" s="4" t="s">
        <v>15</v>
      </c>
      <c r="R214" s="4"/>
    </row>
    <row r="215" spans="2:18" x14ac:dyDescent="0.25">
      <c r="B215" s="40"/>
      <c r="C215" s="40"/>
      <c r="D215" s="40"/>
      <c r="E215" s="40"/>
      <c r="F215" s="40"/>
      <c r="G215" s="41"/>
      <c r="O215" s="47">
        <v>44935.875</v>
      </c>
      <c r="P215" s="48">
        <v>3.0339999999999998</v>
      </c>
      <c r="Q215" s="4" t="s">
        <v>15</v>
      </c>
      <c r="R215" s="4"/>
    </row>
    <row r="216" spans="2:18" x14ac:dyDescent="0.25">
      <c r="B216" s="40"/>
      <c r="C216" s="40"/>
      <c r="D216" s="40"/>
      <c r="E216" s="40"/>
      <c r="F216" s="40"/>
      <c r="G216" s="41"/>
      <c r="O216" s="47">
        <v>44935.916666666701</v>
      </c>
      <c r="P216" s="48">
        <v>1.823</v>
      </c>
      <c r="Q216" s="4" t="s">
        <v>15</v>
      </c>
      <c r="R216" s="4"/>
    </row>
    <row r="217" spans="2:18" x14ac:dyDescent="0.25">
      <c r="B217" s="40"/>
      <c r="C217" s="40"/>
      <c r="D217" s="40"/>
      <c r="E217" s="40"/>
      <c r="F217" s="40"/>
      <c r="G217" s="41"/>
      <c r="O217" s="47">
        <v>44935.958333333299</v>
      </c>
      <c r="P217" s="48">
        <v>2.391</v>
      </c>
      <c r="Q217" s="4" t="s">
        <v>15</v>
      </c>
      <c r="R217" s="4"/>
    </row>
    <row r="218" spans="2:18" x14ac:dyDescent="0.25">
      <c r="B218" s="40"/>
      <c r="C218" s="40"/>
      <c r="D218" s="40"/>
      <c r="E218" s="40"/>
      <c r="F218" s="40"/>
      <c r="G218" s="41"/>
      <c r="O218" s="47">
        <v>44936</v>
      </c>
      <c r="P218" s="48">
        <v>1.8109999999999999</v>
      </c>
      <c r="Q218" s="4" t="s">
        <v>15</v>
      </c>
      <c r="R218" s="4"/>
    </row>
    <row r="219" spans="2:18" x14ac:dyDescent="0.25">
      <c r="B219" s="40"/>
      <c r="C219" s="40"/>
      <c r="D219" s="40"/>
      <c r="E219" s="40"/>
      <c r="F219" s="40"/>
      <c r="G219" s="41"/>
      <c r="O219" s="47">
        <v>44936.041666666701</v>
      </c>
      <c r="P219" s="48">
        <v>2.3109999999999999</v>
      </c>
      <c r="Q219" s="4" t="s">
        <v>15</v>
      </c>
      <c r="R219" s="4"/>
    </row>
    <row r="220" spans="2:18" x14ac:dyDescent="0.25">
      <c r="B220" s="40"/>
      <c r="C220" s="40"/>
      <c r="D220" s="40"/>
      <c r="E220" s="40"/>
      <c r="F220" s="40"/>
      <c r="G220" s="41"/>
      <c r="O220" s="47">
        <v>44936.083333333299</v>
      </c>
      <c r="P220" s="48">
        <v>2.15</v>
      </c>
      <c r="Q220" s="4" t="s">
        <v>15</v>
      </c>
      <c r="R220" s="4"/>
    </row>
    <row r="221" spans="2:18" x14ac:dyDescent="0.25">
      <c r="B221" s="40"/>
      <c r="C221" s="40"/>
      <c r="D221" s="40"/>
      <c r="E221" s="40"/>
      <c r="F221" s="40"/>
      <c r="G221" s="41"/>
      <c r="O221" s="47">
        <v>44936.125</v>
      </c>
      <c r="P221" s="48">
        <v>2.2010000000000001</v>
      </c>
      <c r="Q221" s="4" t="s">
        <v>15</v>
      </c>
      <c r="R221" s="4"/>
    </row>
    <row r="222" spans="2:18" x14ac:dyDescent="0.25">
      <c r="B222" s="40"/>
      <c r="C222" s="40"/>
      <c r="D222" s="40"/>
      <c r="E222" s="40"/>
      <c r="F222" s="40"/>
      <c r="G222" s="41"/>
      <c r="O222" s="47">
        <v>44936.166666666701</v>
      </c>
      <c r="P222" s="48">
        <v>2.2360000000000002</v>
      </c>
      <c r="Q222" s="4" t="s">
        <v>15</v>
      </c>
      <c r="R222" s="4"/>
    </row>
    <row r="223" spans="2:18" x14ac:dyDescent="0.25">
      <c r="B223" s="40"/>
      <c r="C223" s="40"/>
      <c r="D223" s="40"/>
      <c r="E223" s="40"/>
      <c r="F223" s="40"/>
      <c r="G223" s="41"/>
      <c r="O223" s="47">
        <v>44936.208333333299</v>
      </c>
      <c r="P223" s="48">
        <v>2.4649999999999999</v>
      </c>
      <c r="Q223" s="4" t="s">
        <v>15</v>
      </c>
      <c r="R223" s="4"/>
    </row>
    <row r="224" spans="2:18" x14ac:dyDescent="0.25">
      <c r="B224" s="40"/>
      <c r="C224" s="40"/>
      <c r="D224" s="40"/>
      <c r="E224" s="40"/>
      <c r="F224" s="40"/>
      <c r="G224" s="41"/>
      <c r="O224" s="47">
        <v>44936.25</v>
      </c>
      <c r="P224" s="48">
        <v>3.2280000000000002</v>
      </c>
      <c r="Q224" s="4" t="s">
        <v>15</v>
      </c>
      <c r="R224" s="4"/>
    </row>
    <row r="225" spans="2:18" x14ac:dyDescent="0.25">
      <c r="B225" s="40"/>
      <c r="C225" s="40"/>
      <c r="D225" s="40"/>
      <c r="E225" s="40"/>
      <c r="F225" s="40"/>
      <c r="G225" s="41"/>
      <c r="O225" s="47">
        <v>44936.291666666701</v>
      </c>
      <c r="P225" s="48">
        <v>2.319</v>
      </c>
      <c r="Q225" s="4" t="s">
        <v>15</v>
      </c>
      <c r="R225" s="4"/>
    </row>
    <row r="226" spans="2:18" x14ac:dyDescent="0.25">
      <c r="B226" s="40"/>
      <c r="C226" s="40"/>
      <c r="D226" s="40"/>
      <c r="E226" s="40"/>
      <c r="F226" s="40"/>
      <c r="G226" s="41"/>
      <c r="O226" s="47">
        <v>44936.333333333299</v>
      </c>
      <c r="P226" s="48">
        <v>1.7270000000000001</v>
      </c>
      <c r="Q226" s="4" t="s">
        <v>15</v>
      </c>
      <c r="R226" s="4"/>
    </row>
    <row r="227" spans="2:18" x14ac:dyDescent="0.25">
      <c r="B227" s="40"/>
      <c r="C227" s="40"/>
      <c r="D227" s="40"/>
      <c r="E227" s="40"/>
      <c r="F227" s="40"/>
      <c r="G227" s="41"/>
      <c r="O227" s="47">
        <v>44936.375</v>
      </c>
      <c r="P227" s="48">
        <v>2.4430000000000001</v>
      </c>
      <c r="Q227" s="4" t="s">
        <v>15</v>
      </c>
      <c r="R227" s="4"/>
    </row>
    <row r="228" spans="2:18" x14ac:dyDescent="0.25">
      <c r="B228" s="40"/>
      <c r="C228" s="40"/>
      <c r="D228" s="40"/>
      <c r="E228" s="40"/>
      <c r="F228" s="40"/>
      <c r="G228" s="41"/>
      <c r="O228" s="47">
        <v>44936.416666666701</v>
      </c>
      <c r="P228" s="48">
        <v>2.464</v>
      </c>
      <c r="Q228" s="4" t="s">
        <v>15</v>
      </c>
      <c r="R228" s="4"/>
    </row>
    <row r="229" spans="2:18" x14ac:dyDescent="0.25">
      <c r="B229" s="40"/>
      <c r="C229" s="40"/>
      <c r="D229" s="40"/>
      <c r="E229" s="40"/>
      <c r="F229" s="40"/>
      <c r="G229" s="41"/>
      <c r="O229" s="47">
        <v>44936.458333333299</v>
      </c>
      <c r="P229" s="48">
        <v>2.4470000000000001</v>
      </c>
      <c r="Q229" s="4" t="s">
        <v>15</v>
      </c>
      <c r="R229" s="4"/>
    </row>
    <row r="230" spans="2:18" x14ac:dyDescent="0.25">
      <c r="B230" s="40"/>
      <c r="C230" s="40"/>
      <c r="D230" s="40"/>
      <c r="E230" s="40"/>
      <c r="F230" s="40"/>
      <c r="G230" s="41"/>
      <c r="O230" s="47">
        <v>44936.5</v>
      </c>
      <c r="P230" s="48">
        <v>2.423</v>
      </c>
      <c r="Q230" s="4" t="s">
        <v>15</v>
      </c>
      <c r="R230" s="4"/>
    </row>
    <row r="231" spans="2:18" x14ac:dyDescent="0.25">
      <c r="B231" s="40"/>
      <c r="C231" s="40"/>
      <c r="D231" s="40"/>
      <c r="E231" s="40"/>
      <c r="F231" s="40"/>
      <c r="G231" s="41"/>
      <c r="O231" s="47">
        <v>44936.541666666701</v>
      </c>
      <c r="P231" s="48">
        <v>2.1379999999999999</v>
      </c>
      <c r="Q231" s="4" t="s">
        <v>15</v>
      </c>
      <c r="R231" s="4"/>
    </row>
    <row r="232" spans="2:18" x14ac:dyDescent="0.25">
      <c r="B232" s="40"/>
      <c r="C232" s="40"/>
      <c r="D232" s="40"/>
      <c r="E232" s="40"/>
      <c r="F232" s="40"/>
      <c r="G232" s="41"/>
      <c r="O232" s="47">
        <v>44936.583333333299</v>
      </c>
      <c r="P232" s="48">
        <v>2.39</v>
      </c>
      <c r="Q232" s="4" t="s">
        <v>15</v>
      </c>
      <c r="R232" s="4"/>
    </row>
    <row r="233" spans="2:18" x14ac:dyDescent="0.25">
      <c r="B233" s="40"/>
      <c r="C233" s="40"/>
      <c r="D233" s="40"/>
      <c r="E233" s="40"/>
      <c r="F233" s="40"/>
      <c r="G233" s="41"/>
      <c r="O233" s="47">
        <v>44936.625</v>
      </c>
      <c r="P233" s="48">
        <v>2.3220000000000001</v>
      </c>
      <c r="Q233" s="4" t="s">
        <v>15</v>
      </c>
      <c r="R233" s="4"/>
    </row>
    <row r="234" spans="2:18" x14ac:dyDescent="0.25">
      <c r="B234" s="40"/>
      <c r="C234" s="40"/>
      <c r="D234" s="40"/>
      <c r="E234" s="40"/>
      <c r="F234" s="40"/>
      <c r="G234" s="41"/>
      <c r="O234" s="47">
        <v>44936.666666666701</v>
      </c>
      <c r="P234" s="48">
        <v>2.6589999999999998</v>
      </c>
      <c r="Q234" s="4" t="s">
        <v>15</v>
      </c>
      <c r="R234" s="4"/>
    </row>
    <row r="235" spans="2:18" x14ac:dyDescent="0.25">
      <c r="B235" s="40"/>
      <c r="C235" s="40"/>
      <c r="D235" s="40"/>
      <c r="E235" s="40"/>
      <c r="F235" s="40"/>
      <c r="G235" s="41"/>
      <c r="O235" s="47">
        <v>44936.708333333299</v>
      </c>
      <c r="P235" s="48">
        <v>2.6150000000000002</v>
      </c>
      <c r="Q235" s="4" t="s">
        <v>15</v>
      </c>
      <c r="R235" s="4"/>
    </row>
    <row r="236" spans="2:18" x14ac:dyDescent="0.25">
      <c r="B236" s="40"/>
      <c r="C236" s="40"/>
      <c r="D236" s="40"/>
      <c r="E236" s="40"/>
      <c r="F236" s="40"/>
      <c r="G236" s="41"/>
      <c r="O236" s="47">
        <v>44936.75</v>
      </c>
      <c r="P236" s="48">
        <v>2.2789999999999999</v>
      </c>
      <c r="Q236" s="4" t="s">
        <v>15</v>
      </c>
      <c r="R236" s="4"/>
    </row>
    <row r="237" spans="2:18" x14ac:dyDescent="0.25">
      <c r="B237" s="40"/>
      <c r="C237" s="40"/>
      <c r="D237" s="40"/>
      <c r="E237" s="40"/>
      <c r="F237" s="40"/>
      <c r="G237" s="41"/>
      <c r="O237" s="47">
        <v>44936.791666666701</v>
      </c>
      <c r="P237" s="48">
        <v>2.5409999999999999</v>
      </c>
      <c r="Q237" s="4" t="s">
        <v>15</v>
      </c>
      <c r="R237" s="4"/>
    </row>
    <row r="238" spans="2:18" x14ac:dyDescent="0.25">
      <c r="B238" s="40"/>
      <c r="C238" s="40"/>
      <c r="D238" s="40"/>
      <c r="E238" s="40"/>
      <c r="F238" s="40"/>
      <c r="G238" s="41"/>
      <c r="O238" s="47">
        <v>44936.833333333299</v>
      </c>
      <c r="P238" s="48">
        <v>1.857</v>
      </c>
      <c r="Q238" s="4" t="s">
        <v>15</v>
      </c>
      <c r="R238" s="4"/>
    </row>
    <row r="239" spans="2:18" x14ac:dyDescent="0.25">
      <c r="B239" s="40"/>
      <c r="C239" s="40"/>
      <c r="D239" s="40"/>
      <c r="E239" s="40"/>
      <c r="F239" s="40"/>
      <c r="G239" s="41"/>
      <c r="O239" s="47">
        <v>44936.875</v>
      </c>
      <c r="P239" s="48">
        <v>1.9259999999999999</v>
      </c>
      <c r="Q239" s="4" t="s">
        <v>15</v>
      </c>
      <c r="R239" s="4"/>
    </row>
    <row r="240" spans="2:18" x14ac:dyDescent="0.25">
      <c r="B240" s="40"/>
      <c r="C240" s="40"/>
      <c r="D240" s="40"/>
      <c r="E240" s="40"/>
      <c r="F240" s="40"/>
      <c r="G240" s="41"/>
      <c r="O240" s="47">
        <v>44936.916666666701</v>
      </c>
      <c r="P240" s="48">
        <v>1.798</v>
      </c>
      <c r="Q240" s="4" t="s">
        <v>15</v>
      </c>
      <c r="R240" s="4"/>
    </row>
    <row r="241" spans="2:18" x14ac:dyDescent="0.25">
      <c r="B241" s="40"/>
      <c r="C241" s="40"/>
      <c r="D241" s="40"/>
      <c r="E241" s="40"/>
      <c r="F241" s="40"/>
      <c r="G241" s="41"/>
      <c r="O241" s="47">
        <v>44936.958333333299</v>
      </c>
      <c r="P241" s="48">
        <v>2.5750000000000002</v>
      </c>
      <c r="Q241" s="4" t="s">
        <v>15</v>
      </c>
      <c r="R241" s="4"/>
    </row>
    <row r="242" spans="2:18" x14ac:dyDescent="0.25">
      <c r="B242" s="40"/>
      <c r="C242" s="40"/>
      <c r="D242" s="40"/>
      <c r="E242" s="40"/>
      <c r="F242" s="40"/>
      <c r="G242" s="41"/>
      <c r="O242" s="47">
        <v>44937</v>
      </c>
      <c r="P242" s="48">
        <v>2.0779999999999998</v>
      </c>
      <c r="Q242" s="4" t="s">
        <v>15</v>
      </c>
      <c r="R242" s="4"/>
    </row>
    <row r="243" spans="2:18" x14ac:dyDescent="0.25">
      <c r="B243" s="40"/>
      <c r="C243" s="40"/>
      <c r="D243" s="40"/>
      <c r="E243" s="40"/>
      <c r="F243" s="40"/>
      <c r="G243" s="41"/>
      <c r="O243" s="47">
        <v>44937.041666666701</v>
      </c>
      <c r="P243" s="48">
        <v>1.8160000000000001</v>
      </c>
      <c r="Q243" s="4" t="s">
        <v>15</v>
      </c>
      <c r="R243" s="4"/>
    </row>
    <row r="244" spans="2:18" x14ac:dyDescent="0.25">
      <c r="B244" s="40"/>
      <c r="C244" s="40"/>
      <c r="D244" s="40"/>
      <c r="E244" s="40"/>
      <c r="F244" s="40"/>
      <c r="G244" s="41"/>
      <c r="O244" s="47">
        <v>44937.083333333299</v>
      </c>
      <c r="P244" s="48">
        <v>2.0510000000000002</v>
      </c>
      <c r="Q244" s="4" t="s">
        <v>15</v>
      </c>
      <c r="R244" s="4"/>
    </row>
    <row r="245" spans="2:18" x14ac:dyDescent="0.25">
      <c r="B245" s="40"/>
      <c r="C245" s="40"/>
      <c r="D245" s="40"/>
      <c r="E245" s="40"/>
      <c r="F245" s="40"/>
      <c r="G245" s="41"/>
      <c r="O245" s="47">
        <v>44937.125</v>
      </c>
      <c r="P245" s="48">
        <v>1.7490000000000001</v>
      </c>
      <c r="Q245" s="4" t="s">
        <v>15</v>
      </c>
      <c r="R245" s="4"/>
    </row>
    <row r="246" spans="2:18" x14ac:dyDescent="0.25">
      <c r="B246" s="40"/>
      <c r="C246" s="40"/>
      <c r="D246" s="40"/>
      <c r="E246" s="40"/>
      <c r="F246" s="40"/>
      <c r="G246" s="41"/>
      <c r="O246" s="47">
        <v>44937.166666666701</v>
      </c>
      <c r="P246" s="48">
        <v>2.1549999999999998</v>
      </c>
      <c r="Q246" s="4" t="s">
        <v>15</v>
      </c>
      <c r="R246" s="4"/>
    </row>
    <row r="247" spans="2:18" x14ac:dyDescent="0.25">
      <c r="B247" s="40"/>
      <c r="C247" s="40"/>
      <c r="D247" s="40"/>
      <c r="E247" s="40"/>
      <c r="F247" s="40"/>
      <c r="G247" s="41"/>
      <c r="O247" s="47">
        <v>44937.208333333299</v>
      </c>
      <c r="P247" s="48">
        <v>1.6839999999999999</v>
      </c>
      <c r="Q247" s="4" t="s">
        <v>15</v>
      </c>
      <c r="R247" s="4"/>
    </row>
    <row r="248" spans="2:18" x14ac:dyDescent="0.25">
      <c r="B248" s="40"/>
      <c r="C248" s="40"/>
      <c r="D248" s="40"/>
      <c r="E248" s="40"/>
      <c r="F248" s="40"/>
      <c r="G248" s="41"/>
      <c r="O248" s="47">
        <v>44937.25</v>
      </c>
      <c r="P248" s="48">
        <v>3.7810000000000001</v>
      </c>
      <c r="Q248" s="4" t="s">
        <v>15</v>
      </c>
      <c r="R248" s="4"/>
    </row>
    <row r="249" spans="2:18" x14ac:dyDescent="0.25">
      <c r="B249" s="40"/>
      <c r="C249" s="40"/>
      <c r="D249" s="40"/>
      <c r="E249" s="40"/>
      <c r="F249" s="40"/>
      <c r="G249" s="41"/>
      <c r="O249" s="47">
        <v>44937.291666666701</v>
      </c>
      <c r="P249" s="48">
        <v>2.0499999999999998</v>
      </c>
      <c r="Q249" s="4" t="s">
        <v>15</v>
      </c>
      <c r="R249" s="4"/>
    </row>
    <row r="250" spans="2:18" x14ac:dyDescent="0.25">
      <c r="B250" s="40"/>
      <c r="C250" s="40"/>
      <c r="D250" s="40"/>
      <c r="E250" s="40"/>
      <c r="F250" s="40"/>
      <c r="G250" s="41"/>
      <c r="O250" s="47">
        <v>44937.333333333299</v>
      </c>
      <c r="P250" s="48">
        <v>2.29</v>
      </c>
      <c r="Q250" s="4" t="s">
        <v>15</v>
      </c>
      <c r="R250" s="4"/>
    </row>
    <row r="251" spans="2:18" x14ac:dyDescent="0.25">
      <c r="B251" s="40"/>
      <c r="C251" s="40"/>
      <c r="D251" s="40"/>
      <c r="E251" s="40"/>
      <c r="F251" s="40"/>
      <c r="G251" s="41"/>
      <c r="O251" s="47">
        <v>44937.375</v>
      </c>
      <c r="P251" s="48">
        <v>1.8680000000000001</v>
      </c>
      <c r="Q251" s="4" t="s">
        <v>15</v>
      </c>
      <c r="R251" s="4"/>
    </row>
    <row r="252" spans="2:18" x14ac:dyDescent="0.25">
      <c r="B252" s="40"/>
      <c r="C252" s="40"/>
      <c r="D252" s="40"/>
      <c r="E252" s="40"/>
      <c r="F252" s="40"/>
      <c r="G252" s="41"/>
      <c r="O252" s="47">
        <v>44937.416666666701</v>
      </c>
      <c r="P252" s="48">
        <v>2.2719999999999998</v>
      </c>
      <c r="Q252" s="4" t="s">
        <v>15</v>
      </c>
      <c r="R252" s="4"/>
    </row>
    <row r="253" spans="2:18" x14ac:dyDescent="0.25">
      <c r="B253" s="40"/>
      <c r="C253" s="40"/>
      <c r="D253" s="40"/>
      <c r="E253" s="40"/>
      <c r="F253" s="40"/>
      <c r="G253" s="41"/>
      <c r="O253" s="47">
        <v>44937.458333333299</v>
      </c>
      <c r="P253" s="48">
        <v>1.5409999999999999</v>
      </c>
      <c r="Q253" s="4" t="s">
        <v>15</v>
      </c>
      <c r="R253" s="4"/>
    </row>
    <row r="254" spans="2:18" x14ac:dyDescent="0.25">
      <c r="B254" s="40"/>
      <c r="C254" s="40"/>
      <c r="D254" s="40"/>
      <c r="E254" s="40"/>
      <c r="F254" s="40"/>
      <c r="G254" s="41"/>
      <c r="O254" s="47">
        <v>44937.5</v>
      </c>
      <c r="P254" s="48">
        <v>1.669</v>
      </c>
      <c r="Q254" s="4" t="s">
        <v>15</v>
      </c>
      <c r="R254" s="4"/>
    </row>
    <row r="255" spans="2:18" x14ac:dyDescent="0.25">
      <c r="B255" s="40"/>
      <c r="C255" s="40"/>
      <c r="D255" s="40"/>
      <c r="E255" s="40"/>
      <c r="F255" s="40"/>
      <c r="G255" s="41"/>
      <c r="O255" s="47">
        <v>44937.541666666701</v>
      </c>
      <c r="P255" s="48">
        <v>2.2799999999999998</v>
      </c>
      <c r="Q255" s="4" t="s">
        <v>15</v>
      </c>
      <c r="R255" s="4"/>
    </row>
    <row r="256" spans="2:18" x14ac:dyDescent="0.25">
      <c r="B256" s="40"/>
      <c r="C256" s="40"/>
      <c r="D256" s="40"/>
      <c r="E256" s="40"/>
      <c r="F256" s="40"/>
      <c r="G256" s="41"/>
      <c r="O256" s="47">
        <v>44937.583333333299</v>
      </c>
      <c r="P256" s="48">
        <v>1.2989999999999999</v>
      </c>
      <c r="Q256" s="4" t="s">
        <v>15</v>
      </c>
      <c r="R256" s="4"/>
    </row>
    <row r="257" spans="2:18" x14ac:dyDescent="0.25">
      <c r="B257" s="40"/>
      <c r="C257" s="40"/>
      <c r="D257" s="40"/>
      <c r="E257" s="40"/>
      <c r="F257" s="40"/>
      <c r="G257" s="41"/>
      <c r="O257" s="47">
        <v>44937.625</v>
      </c>
      <c r="P257" s="48">
        <v>1.5820000000000001</v>
      </c>
      <c r="Q257" s="4" t="s">
        <v>15</v>
      </c>
      <c r="R257" s="4"/>
    </row>
    <row r="258" spans="2:18" x14ac:dyDescent="0.25">
      <c r="B258" s="40"/>
      <c r="C258" s="40"/>
      <c r="D258" s="40"/>
      <c r="E258" s="40"/>
      <c r="F258" s="40"/>
      <c r="G258" s="41"/>
      <c r="O258" s="47">
        <v>44937.666666666701</v>
      </c>
      <c r="P258" s="48">
        <v>1.677</v>
      </c>
      <c r="Q258" s="4" t="s">
        <v>15</v>
      </c>
      <c r="R258" s="4"/>
    </row>
    <row r="259" spans="2:18" x14ac:dyDescent="0.25">
      <c r="B259" s="40"/>
      <c r="C259" s="40"/>
      <c r="D259" s="40"/>
      <c r="E259" s="40"/>
      <c r="F259" s="40"/>
      <c r="G259" s="41"/>
      <c r="O259" s="47">
        <v>44937.708333333299</v>
      </c>
      <c r="P259" s="48">
        <v>3.0939999999999999</v>
      </c>
      <c r="Q259" s="4" t="s">
        <v>15</v>
      </c>
      <c r="R259" s="4"/>
    </row>
    <row r="260" spans="2:18" x14ac:dyDescent="0.25">
      <c r="B260" s="40"/>
      <c r="C260" s="40"/>
      <c r="D260" s="40"/>
      <c r="E260" s="40"/>
      <c r="F260" s="40"/>
      <c r="G260" s="41"/>
      <c r="O260" s="47">
        <v>44937.75</v>
      </c>
      <c r="P260" s="48">
        <v>3.919</v>
      </c>
      <c r="Q260" s="4" t="s">
        <v>15</v>
      </c>
      <c r="R260" s="4"/>
    </row>
    <row r="261" spans="2:18" x14ac:dyDescent="0.25">
      <c r="B261" s="40"/>
      <c r="C261" s="40"/>
      <c r="D261" s="40"/>
      <c r="E261" s="40"/>
      <c r="F261" s="40"/>
      <c r="G261" s="41"/>
      <c r="O261" s="47">
        <v>44937.791666666701</v>
      </c>
      <c r="P261" s="48">
        <v>2.0609999999999999</v>
      </c>
      <c r="Q261" s="4" t="s">
        <v>15</v>
      </c>
      <c r="R261" s="4"/>
    </row>
    <row r="262" spans="2:18" x14ac:dyDescent="0.25">
      <c r="B262" s="40"/>
      <c r="C262" s="40"/>
      <c r="D262" s="40"/>
      <c r="E262" s="40"/>
      <c r="F262" s="40"/>
      <c r="G262" s="41"/>
      <c r="O262" s="47">
        <v>44937.833333333299</v>
      </c>
      <c r="P262" s="48">
        <v>2.8380000000000001</v>
      </c>
      <c r="Q262" s="4" t="s">
        <v>15</v>
      </c>
      <c r="R262" s="4"/>
    </row>
    <row r="263" spans="2:18" x14ac:dyDescent="0.25">
      <c r="B263" s="40"/>
      <c r="C263" s="40"/>
      <c r="D263" s="40"/>
      <c r="E263" s="40"/>
      <c r="F263" s="40"/>
      <c r="G263" s="41"/>
      <c r="O263" s="47">
        <v>44937.875</v>
      </c>
      <c r="P263" s="48">
        <v>2.8</v>
      </c>
      <c r="Q263" s="4" t="s">
        <v>15</v>
      </c>
      <c r="R263" s="4"/>
    </row>
    <row r="264" spans="2:18" x14ac:dyDescent="0.25">
      <c r="B264" s="40"/>
      <c r="C264" s="40"/>
      <c r="D264" s="40"/>
      <c r="E264" s="40"/>
      <c r="F264" s="40"/>
      <c r="G264" s="41"/>
      <c r="O264" s="47">
        <v>44937.916666666701</v>
      </c>
      <c r="P264" s="48">
        <v>1.9410000000000001</v>
      </c>
      <c r="Q264" s="4" t="s">
        <v>15</v>
      </c>
      <c r="R264" s="4"/>
    </row>
    <row r="265" spans="2:18" x14ac:dyDescent="0.25">
      <c r="B265" s="40"/>
      <c r="C265" s="40"/>
      <c r="D265" s="40"/>
      <c r="E265" s="40"/>
      <c r="F265" s="40"/>
      <c r="G265" s="41"/>
      <c r="O265" s="47">
        <v>44937.958333333299</v>
      </c>
      <c r="P265" s="48">
        <v>2.052</v>
      </c>
      <c r="Q265" s="4" t="s">
        <v>15</v>
      </c>
      <c r="R265" s="4"/>
    </row>
    <row r="266" spans="2:18" x14ac:dyDescent="0.25">
      <c r="B266" s="40"/>
      <c r="C266" s="40"/>
      <c r="D266" s="40"/>
      <c r="E266" s="40"/>
      <c r="F266" s="40"/>
      <c r="G266" s="41"/>
      <c r="O266" s="47">
        <v>44938</v>
      </c>
      <c r="P266" s="48">
        <v>2.5249999999999999</v>
      </c>
      <c r="Q266" s="4" t="s">
        <v>15</v>
      </c>
      <c r="R266" s="4"/>
    </row>
    <row r="267" spans="2:18" x14ac:dyDescent="0.25">
      <c r="B267" s="40"/>
      <c r="C267" s="40"/>
      <c r="D267" s="40"/>
      <c r="E267" s="40"/>
      <c r="F267" s="40"/>
      <c r="G267" s="41"/>
      <c r="O267" s="47">
        <v>44938.041666666701</v>
      </c>
      <c r="P267" s="48">
        <v>1.931</v>
      </c>
      <c r="Q267" s="4" t="s">
        <v>15</v>
      </c>
      <c r="R267" s="4"/>
    </row>
    <row r="268" spans="2:18" x14ac:dyDescent="0.25">
      <c r="B268" s="40"/>
      <c r="C268" s="40"/>
      <c r="D268" s="40"/>
      <c r="E268" s="40"/>
      <c r="F268" s="40"/>
      <c r="G268" s="41"/>
      <c r="O268" s="47">
        <v>44938.083333333299</v>
      </c>
      <c r="P268" s="48">
        <v>1.877</v>
      </c>
      <c r="Q268" s="4" t="s">
        <v>15</v>
      </c>
      <c r="R268" s="4"/>
    </row>
    <row r="269" spans="2:18" x14ac:dyDescent="0.25">
      <c r="B269" s="40"/>
      <c r="C269" s="40"/>
      <c r="D269" s="40"/>
      <c r="E269" s="40"/>
      <c r="F269" s="40"/>
      <c r="G269" s="41"/>
      <c r="O269" s="47">
        <v>44938.125</v>
      </c>
      <c r="P269" s="48">
        <v>1.903</v>
      </c>
      <c r="Q269" s="4" t="s">
        <v>15</v>
      </c>
      <c r="R269" s="4"/>
    </row>
    <row r="270" spans="2:18" x14ac:dyDescent="0.25">
      <c r="B270" s="40"/>
      <c r="C270" s="40"/>
      <c r="D270" s="40"/>
      <c r="E270" s="40"/>
      <c r="F270" s="40"/>
      <c r="G270" s="41"/>
      <c r="O270" s="47">
        <v>44938.166666666701</v>
      </c>
      <c r="P270" s="48">
        <v>1.887</v>
      </c>
      <c r="Q270" s="4" t="s">
        <v>15</v>
      </c>
      <c r="R270" s="4"/>
    </row>
    <row r="271" spans="2:18" x14ac:dyDescent="0.25">
      <c r="B271" s="40"/>
      <c r="C271" s="40"/>
      <c r="D271" s="40"/>
      <c r="E271" s="40"/>
      <c r="F271" s="40"/>
      <c r="G271" s="41"/>
      <c r="O271" s="47">
        <v>44938.208333333299</v>
      </c>
      <c r="P271" s="48">
        <v>1.738</v>
      </c>
      <c r="Q271" s="4" t="s">
        <v>15</v>
      </c>
      <c r="R271" s="4"/>
    </row>
    <row r="272" spans="2:18" x14ac:dyDescent="0.25">
      <c r="B272" s="40"/>
      <c r="C272" s="40"/>
      <c r="D272" s="40"/>
      <c r="E272" s="40"/>
      <c r="F272" s="40"/>
      <c r="G272" s="41"/>
      <c r="O272" s="47">
        <v>44938.25</v>
      </c>
      <c r="P272" s="48">
        <v>3.177</v>
      </c>
      <c r="Q272" s="4" t="s">
        <v>15</v>
      </c>
      <c r="R272" s="4"/>
    </row>
    <row r="273" spans="2:18" x14ac:dyDescent="0.25">
      <c r="B273" s="40"/>
      <c r="C273" s="40"/>
      <c r="D273" s="40"/>
      <c r="E273" s="40"/>
      <c r="F273" s="40"/>
      <c r="G273" s="41"/>
      <c r="O273" s="47">
        <v>44938.291666666701</v>
      </c>
      <c r="P273" s="48">
        <v>1.9059999999999999</v>
      </c>
      <c r="Q273" s="4" t="s">
        <v>15</v>
      </c>
      <c r="R273" s="4"/>
    </row>
    <row r="274" spans="2:18" x14ac:dyDescent="0.25">
      <c r="B274" s="40"/>
      <c r="C274" s="40"/>
      <c r="D274" s="40"/>
      <c r="E274" s="40"/>
      <c r="F274" s="40"/>
      <c r="G274" s="41"/>
      <c r="O274" s="47">
        <v>44938.333333333299</v>
      </c>
      <c r="P274" s="48">
        <v>1.64</v>
      </c>
      <c r="Q274" s="4" t="s">
        <v>15</v>
      </c>
      <c r="R274" s="4"/>
    </row>
    <row r="275" spans="2:18" x14ac:dyDescent="0.25">
      <c r="B275" s="40"/>
      <c r="C275" s="40"/>
      <c r="D275" s="40"/>
      <c r="E275" s="40"/>
      <c r="F275" s="40"/>
      <c r="G275" s="41"/>
      <c r="O275" s="47">
        <v>44938.375</v>
      </c>
      <c r="P275" s="48">
        <v>1.5429999999999999</v>
      </c>
      <c r="Q275" s="4" t="s">
        <v>15</v>
      </c>
      <c r="R275" s="4"/>
    </row>
    <row r="276" spans="2:18" x14ac:dyDescent="0.25">
      <c r="B276" s="40"/>
      <c r="C276" s="40"/>
      <c r="D276" s="40"/>
      <c r="E276" s="40"/>
      <c r="F276" s="40"/>
      <c r="G276" s="41"/>
      <c r="O276" s="47">
        <v>44938.416666666701</v>
      </c>
      <c r="P276" s="48">
        <v>2.028</v>
      </c>
      <c r="Q276" s="4" t="s">
        <v>15</v>
      </c>
      <c r="R276" s="4"/>
    </row>
    <row r="277" spans="2:18" x14ac:dyDescent="0.25">
      <c r="B277" s="40"/>
      <c r="C277" s="40"/>
      <c r="D277" s="40"/>
      <c r="E277" s="40"/>
      <c r="F277" s="40"/>
      <c r="G277" s="41"/>
      <c r="O277" s="47">
        <v>44938.458333333299</v>
      </c>
      <c r="P277" s="48">
        <v>1.661</v>
      </c>
      <c r="Q277" s="4" t="s">
        <v>15</v>
      </c>
      <c r="R277" s="4"/>
    </row>
    <row r="278" spans="2:18" x14ac:dyDescent="0.25">
      <c r="B278" s="40"/>
      <c r="C278" s="40"/>
      <c r="D278" s="40"/>
      <c r="E278" s="40"/>
      <c r="F278" s="40"/>
      <c r="G278" s="41"/>
      <c r="O278" s="47">
        <v>44938.5</v>
      </c>
      <c r="P278" s="48">
        <v>2.5459999999999998</v>
      </c>
      <c r="Q278" s="4" t="s">
        <v>15</v>
      </c>
      <c r="R278" s="4"/>
    </row>
    <row r="279" spans="2:18" x14ac:dyDescent="0.25">
      <c r="B279" s="40"/>
      <c r="C279" s="40"/>
      <c r="D279" s="40"/>
      <c r="E279" s="40"/>
      <c r="F279" s="40"/>
      <c r="G279" s="41"/>
      <c r="O279" s="47">
        <v>44938.541666666701</v>
      </c>
      <c r="P279" s="48">
        <v>2.645</v>
      </c>
      <c r="Q279" s="4" t="s">
        <v>15</v>
      </c>
      <c r="R279" s="4"/>
    </row>
    <row r="280" spans="2:18" x14ac:dyDescent="0.25">
      <c r="B280" s="40"/>
      <c r="C280" s="40"/>
      <c r="D280" s="40"/>
      <c r="E280" s="40"/>
      <c r="F280" s="40"/>
      <c r="G280" s="41"/>
      <c r="O280" s="47">
        <v>44938.583333333299</v>
      </c>
      <c r="P280" s="48">
        <v>2.0870000000000002</v>
      </c>
      <c r="Q280" s="4" t="s">
        <v>15</v>
      </c>
      <c r="R280" s="4"/>
    </row>
    <row r="281" spans="2:18" x14ac:dyDescent="0.25">
      <c r="B281" s="40"/>
      <c r="C281" s="40"/>
      <c r="D281" s="40"/>
      <c r="E281" s="40"/>
      <c r="F281" s="40"/>
      <c r="G281" s="41"/>
      <c r="O281" s="47">
        <v>44938.625</v>
      </c>
      <c r="P281" s="48">
        <v>1.869</v>
      </c>
      <c r="Q281" s="4" t="s">
        <v>15</v>
      </c>
      <c r="R281" s="4"/>
    </row>
    <row r="282" spans="2:18" x14ac:dyDescent="0.25">
      <c r="B282" s="40"/>
      <c r="C282" s="40"/>
      <c r="D282" s="40"/>
      <c r="E282" s="40"/>
      <c r="F282" s="40"/>
      <c r="G282" s="41"/>
      <c r="O282" s="47">
        <v>44938.666666666701</v>
      </c>
      <c r="P282" s="48">
        <v>2.411</v>
      </c>
      <c r="Q282" s="4" t="s">
        <v>15</v>
      </c>
      <c r="R282" s="4"/>
    </row>
    <row r="283" spans="2:18" x14ac:dyDescent="0.25">
      <c r="B283" s="40"/>
      <c r="C283" s="40"/>
      <c r="D283" s="40"/>
      <c r="E283" s="40"/>
      <c r="F283" s="40"/>
      <c r="G283" s="41"/>
      <c r="O283" s="47">
        <v>44938.708333333299</v>
      </c>
      <c r="P283" s="48">
        <v>3.7080000000000002</v>
      </c>
      <c r="Q283" s="4" t="s">
        <v>15</v>
      </c>
      <c r="R283" s="4"/>
    </row>
    <row r="284" spans="2:18" x14ac:dyDescent="0.25">
      <c r="B284" s="40"/>
      <c r="C284" s="40"/>
      <c r="D284" s="40"/>
      <c r="E284" s="40"/>
      <c r="F284" s="40"/>
      <c r="G284" s="41"/>
      <c r="O284" s="47">
        <v>44938.75</v>
      </c>
      <c r="P284" s="48">
        <v>3.3260000000000001</v>
      </c>
      <c r="Q284" s="4" t="s">
        <v>15</v>
      </c>
      <c r="R284" s="4"/>
    </row>
    <row r="285" spans="2:18" x14ac:dyDescent="0.25">
      <c r="B285" s="40"/>
      <c r="C285" s="40"/>
      <c r="D285" s="40"/>
      <c r="E285" s="40"/>
      <c r="F285" s="40"/>
      <c r="G285" s="41"/>
      <c r="O285" s="47">
        <v>44938.791666666701</v>
      </c>
      <c r="P285" s="48">
        <v>2.9809999999999999</v>
      </c>
      <c r="Q285" s="4" t="s">
        <v>15</v>
      </c>
      <c r="R285" s="4"/>
    </row>
    <row r="286" spans="2:18" x14ac:dyDescent="0.25">
      <c r="B286" s="40"/>
      <c r="C286" s="40"/>
      <c r="D286" s="40"/>
      <c r="E286" s="40"/>
      <c r="F286" s="40"/>
      <c r="G286" s="41"/>
      <c r="O286" s="47">
        <v>44938.833333333299</v>
      </c>
      <c r="P286" s="48">
        <v>3.0070000000000001</v>
      </c>
      <c r="Q286" s="4" t="s">
        <v>15</v>
      </c>
      <c r="R286" s="4"/>
    </row>
    <row r="287" spans="2:18" x14ac:dyDescent="0.25">
      <c r="B287" s="40"/>
      <c r="C287" s="40"/>
      <c r="D287" s="40"/>
      <c r="E287" s="40"/>
      <c r="F287" s="40"/>
      <c r="G287" s="41"/>
      <c r="O287" s="47">
        <v>44938.875</v>
      </c>
      <c r="P287" s="48">
        <v>2.4079999999999999</v>
      </c>
      <c r="Q287" s="4" t="s">
        <v>15</v>
      </c>
      <c r="R287" s="4"/>
    </row>
    <row r="288" spans="2:18" x14ac:dyDescent="0.25">
      <c r="B288" s="40"/>
      <c r="C288" s="40"/>
      <c r="D288" s="40"/>
      <c r="E288" s="40"/>
      <c r="F288" s="40"/>
      <c r="G288" s="41"/>
      <c r="O288" s="47">
        <v>44938.916666666701</v>
      </c>
      <c r="P288" s="48">
        <v>1.9259999999999999</v>
      </c>
      <c r="Q288" s="4" t="s">
        <v>15</v>
      </c>
      <c r="R288" s="4"/>
    </row>
    <row r="289" spans="2:18" x14ac:dyDescent="0.25">
      <c r="B289" s="40"/>
      <c r="C289" s="40"/>
      <c r="D289" s="40"/>
      <c r="E289" s="40"/>
      <c r="F289" s="40"/>
      <c r="G289" s="41"/>
      <c r="O289" s="47">
        <v>44938.958333333299</v>
      </c>
      <c r="P289" s="48">
        <v>2.4079999999999999</v>
      </c>
      <c r="Q289" s="4" t="s">
        <v>15</v>
      </c>
      <c r="R289" s="4"/>
    </row>
    <row r="290" spans="2:18" x14ac:dyDescent="0.25">
      <c r="B290" s="40"/>
      <c r="C290" s="40"/>
      <c r="D290" s="40"/>
      <c r="E290" s="40"/>
      <c r="F290" s="40"/>
      <c r="G290" s="41"/>
      <c r="O290" s="47">
        <v>44939</v>
      </c>
      <c r="P290" s="48">
        <v>2.2370000000000001</v>
      </c>
      <c r="Q290" s="4" t="s">
        <v>15</v>
      </c>
      <c r="R290" s="4"/>
    </row>
    <row r="291" spans="2:18" x14ac:dyDescent="0.25">
      <c r="B291" s="40"/>
      <c r="C291" s="40"/>
      <c r="D291" s="40"/>
      <c r="E291" s="40"/>
      <c r="F291" s="40"/>
      <c r="G291" s="41"/>
      <c r="O291" s="47">
        <v>44939.041666666701</v>
      </c>
      <c r="P291" s="48">
        <v>1.5369999999999999</v>
      </c>
      <c r="Q291" s="4" t="s">
        <v>15</v>
      </c>
      <c r="R291" s="4"/>
    </row>
    <row r="292" spans="2:18" x14ac:dyDescent="0.25">
      <c r="B292" s="40"/>
      <c r="C292" s="40"/>
      <c r="D292" s="40"/>
      <c r="E292" s="40"/>
      <c r="F292" s="40"/>
      <c r="G292" s="41"/>
      <c r="O292" s="47">
        <v>44939.083333333299</v>
      </c>
      <c r="P292" s="48">
        <v>2.0699999999999998</v>
      </c>
      <c r="Q292" s="4" t="s">
        <v>15</v>
      </c>
      <c r="R292" s="4"/>
    </row>
    <row r="293" spans="2:18" x14ac:dyDescent="0.25">
      <c r="B293" s="40"/>
      <c r="C293" s="40"/>
      <c r="D293" s="40"/>
      <c r="E293" s="40"/>
      <c r="F293" s="40"/>
      <c r="G293" s="41"/>
      <c r="O293" s="47">
        <v>44939.125</v>
      </c>
      <c r="P293" s="48">
        <v>1.6419999999999999</v>
      </c>
      <c r="Q293" s="4" t="s">
        <v>15</v>
      </c>
      <c r="R293" s="4"/>
    </row>
    <row r="294" spans="2:18" x14ac:dyDescent="0.25">
      <c r="O294" s="47">
        <v>44939.166666666701</v>
      </c>
      <c r="P294" s="48">
        <v>2.266</v>
      </c>
      <c r="Q294" s="4" t="s">
        <v>15</v>
      </c>
      <c r="R294" s="4"/>
    </row>
    <row r="295" spans="2:18" x14ac:dyDescent="0.25">
      <c r="O295" s="47">
        <v>44939.208333333299</v>
      </c>
      <c r="P295" s="48">
        <v>1.804</v>
      </c>
      <c r="Q295" s="4" t="s">
        <v>15</v>
      </c>
      <c r="R295" s="4"/>
    </row>
    <row r="296" spans="2:18" x14ac:dyDescent="0.25">
      <c r="O296" s="47">
        <v>44939.25</v>
      </c>
      <c r="P296" s="48">
        <v>3.5710000000000002</v>
      </c>
      <c r="Q296" s="4" t="s">
        <v>15</v>
      </c>
      <c r="R296" s="4"/>
    </row>
    <row r="297" spans="2:18" x14ac:dyDescent="0.25">
      <c r="O297" s="47">
        <v>44939.291666666701</v>
      </c>
      <c r="P297" s="48">
        <v>2.0720000000000001</v>
      </c>
      <c r="Q297" s="4" t="s">
        <v>15</v>
      </c>
      <c r="R297" s="4"/>
    </row>
    <row r="298" spans="2:18" x14ac:dyDescent="0.25">
      <c r="O298" s="47">
        <v>44939.333333333299</v>
      </c>
      <c r="P298" s="48">
        <v>1.911</v>
      </c>
      <c r="Q298" s="4" t="s">
        <v>15</v>
      </c>
      <c r="R298" s="4"/>
    </row>
    <row r="299" spans="2:18" x14ac:dyDescent="0.25">
      <c r="O299" s="47">
        <v>44939.375</v>
      </c>
      <c r="P299" s="48">
        <v>2.2200000000000002</v>
      </c>
      <c r="Q299" s="4" t="s">
        <v>15</v>
      </c>
      <c r="R299" s="4"/>
    </row>
    <row r="300" spans="2:18" x14ac:dyDescent="0.25">
      <c r="O300" s="47">
        <v>44939.416666666701</v>
      </c>
      <c r="P300" s="48">
        <v>2.2570000000000001</v>
      </c>
      <c r="Q300" s="4" t="s">
        <v>15</v>
      </c>
      <c r="R300" s="4"/>
    </row>
    <row r="301" spans="2:18" x14ac:dyDescent="0.25">
      <c r="O301" s="47">
        <v>44939.458333333299</v>
      </c>
      <c r="P301" s="48">
        <v>2.0379999999999998</v>
      </c>
      <c r="Q301" s="4" t="s">
        <v>15</v>
      </c>
      <c r="R301" s="4"/>
    </row>
    <row r="302" spans="2:18" x14ac:dyDescent="0.25">
      <c r="O302" s="47">
        <v>44939.5</v>
      </c>
      <c r="P302" s="48">
        <v>2.2890000000000001</v>
      </c>
      <c r="Q302" s="4" t="s">
        <v>15</v>
      </c>
      <c r="R302" s="4"/>
    </row>
    <row r="303" spans="2:18" x14ac:dyDescent="0.25">
      <c r="O303" s="47">
        <v>44939.541666666701</v>
      </c>
      <c r="P303" s="48">
        <v>1.97</v>
      </c>
      <c r="Q303" s="4" t="s">
        <v>15</v>
      </c>
      <c r="R303" s="4"/>
    </row>
    <row r="304" spans="2:18" x14ac:dyDescent="0.25">
      <c r="O304" s="47">
        <v>44939.583333333299</v>
      </c>
      <c r="P304" s="48">
        <v>2.35</v>
      </c>
      <c r="Q304" s="4" t="s">
        <v>15</v>
      </c>
      <c r="R304" s="4"/>
    </row>
    <row r="305" spans="15:18" x14ac:dyDescent="0.25">
      <c r="O305" s="47">
        <v>44939.625</v>
      </c>
      <c r="P305" s="48">
        <v>2.5499999999999998</v>
      </c>
      <c r="Q305" s="4" t="s">
        <v>15</v>
      </c>
      <c r="R305" s="4"/>
    </row>
    <row r="306" spans="15:18" x14ac:dyDescent="0.25">
      <c r="O306" s="47">
        <v>44939.666666666701</v>
      </c>
      <c r="P306" s="48">
        <v>2.6389999999999998</v>
      </c>
      <c r="Q306" s="4" t="s">
        <v>15</v>
      </c>
      <c r="R306" s="4"/>
    </row>
    <row r="307" spans="15:18" x14ac:dyDescent="0.25">
      <c r="O307" s="47">
        <v>44939.708333333299</v>
      </c>
      <c r="P307" s="48">
        <v>3.302</v>
      </c>
      <c r="Q307" s="4" t="s">
        <v>15</v>
      </c>
      <c r="R307" s="4"/>
    </row>
    <row r="308" spans="15:18" x14ac:dyDescent="0.25">
      <c r="O308" s="47">
        <v>44939.75</v>
      </c>
      <c r="P308" s="48">
        <v>2.8849999999999998</v>
      </c>
      <c r="Q308" s="4" t="s">
        <v>15</v>
      </c>
      <c r="R308" s="4"/>
    </row>
    <row r="309" spans="15:18" x14ac:dyDescent="0.25">
      <c r="O309" s="47">
        <v>44939.791666666701</v>
      </c>
      <c r="P309" s="48">
        <v>2.4460000000000002</v>
      </c>
      <c r="Q309" s="4" t="s">
        <v>15</v>
      </c>
      <c r="R309" s="4"/>
    </row>
    <row r="310" spans="15:18" x14ac:dyDescent="0.25">
      <c r="O310" s="47">
        <v>44939.833333333299</v>
      </c>
      <c r="P310" s="48">
        <v>3.0539999999999998</v>
      </c>
      <c r="Q310" s="4" t="s">
        <v>15</v>
      </c>
      <c r="R310" s="4"/>
    </row>
    <row r="311" spans="15:18" x14ac:dyDescent="0.25">
      <c r="O311" s="47">
        <v>44939.875</v>
      </c>
      <c r="P311" s="48">
        <v>1.7909999999999999</v>
      </c>
      <c r="Q311" s="4" t="s">
        <v>15</v>
      </c>
      <c r="R311" s="4"/>
    </row>
    <row r="312" spans="15:18" x14ac:dyDescent="0.25">
      <c r="O312" s="47">
        <v>44939.916666666701</v>
      </c>
      <c r="P312" s="48">
        <v>2.9729999999999999</v>
      </c>
      <c r="Q312" s="4" t="s">
        <v>15</v>
      </c>
      <c r="R312" s="4"/>
    </row>
    <row r="313" spans="15:18" x14ac:dyDescent="0.25">
      <c r="O313" s="47">
        <v>44939.958333333299</v>
      </c>
      <c r="P313" s="48">
        <v>3.113</v>
      </c>
      <c r="Q313" s="4" t="s">
        <v>15</v>
      </c>
      <c r="R313" s="4"/>
    </row>
    <row r="314" spans="15:18" x14ac:dyDescent="0.25">
      <c r="O314" s="47">
        <v>44940</v>
      </c>
      <c r="P314" s="48">
        <v>2.6720000000000002</v>
      </c>
      <c r="Q314" s="4" t="s">
        <v>15</v>
      </c>
      <c r="R314" s="4"/>
    </row>
    <row r="315" spans="15:18" x14ac:dyDescent="0.25">
      <c r="O315" s="47">
        <v>44940.041666666701</v>
      </c>
      <c r="P315" s="48">
        <v>2.7290000000000001</v>
      </c>
      <c r="Q315" s="4" t="s">
        <v>15</v>
      </c>
      <c r="R315" s="4"/>
    </row>
    <row r="316" spans="15:18" x14ac:dyDescent="0.25">
      <c r="O316" s="47">
        <v>44940.083333333299</v>
      </c>
      <c r="P316" s="48">
        <v>2.3570000000000002</v>
      </c>
      <c r="Q316" s="4" t="s">
        <v>15</v>
      </c>
      <c r="R316" s="4"/>
    </row>
    <row r="317" spans="15:18" x14ac:dyDescent="0.25">
      <c r="O317" s="47">
        <v>44940.125</v>
      </c>
      <c r="P317" s="48">
        <v>1.954</v>
      </c>
      <c r="Q317" s="4" t="s">
        <v>15</v>
      </c>
      <c r="R317" s="4"/>
    </row>
    <row r="318" spans="15:18" x14ac:dyDescent="0.25">
      <c r="O318" s="47">
        <v>44940.166666666701</v>
      </c>
      <c r="P318" s="48">
        <v>1.9670000000000001</v>
      </c>
      <c r="Q318" s="4" t="s">
        <v>15</v>
      </c>
      <c r="R318" s="4"/>
    </row>
    <row r="319" spans="15:18" x14ac:dyDescent="0.25">
      <c r="O319" s="47">
        <v>44940.208333333299</v>
      </c>
      <c r="P319" s="48">
        <v>2.86</v>
      </c>
      <c r="Q319" s="4" t="s">
        <v>15</v>
      </c>
      <c r="R319" s="4"/>
    </row>
    <row r="320" spans="15:18" x14ac:dyDescent="0.25">
      <c r="O320" s="47">
        <v>44940.25</v>
      </c>
      <c r="P320" s="48">
        <v>1.5569999999999999</v>
      </c>
      <c r="Q320" s="4" t="s">
        <v>15</v>
      </c>
      <c r="R320" s="4"/>
    </row>
    <row r="321" spans="15:18" x14ac:dyDescent="0.25">
      <c r="O321" s="47">
        <v>44940.291666666701</v>
      </c>
      <c r="P321" s="48">
        <v>2.7879999999999998</v>
      </c>
      <c r="Q321" s="4" t="s">
        <v>15</v>
      </c>
      <c r="R321" s="4"/>
    </row>
    <row r="322" spans="15:18" x14ac:dyDescent="0.25">
      <c r="O322" s="47">
        <v>44940.333333333299</v>
      </c>
      <c r="P322" s="48">
        <v>3.0089999999999999</v>
      </c>
      <c r="Q322" s="4" t="s">
        <v>15</v>
      </c>
      <c r="R322" s="4"/>
    </row>
    <row r="323" spans="15:18" x14ac:dyDescent="0.25">
      <c r="O323" s="47">
        <v>44940.375</v>
      </c>
      <c r="P323" s="48">
        <v>1.871</v>
      </c>
      <c r="Q323" s="4" t="s">
        <v>15</v>
      </c>
      <c r="R323" s="4"/>
    </row>
    <row r="324" spans="15:18" x14ac:dyDescent="0.25">
      <c r="O324" s="47">
        <v>44940.416666666701</v>
      </c>
      <c r="P324" s="48">
        <v>2.3220000000000001</v>
      </c>
      <c r="Q324" s="4" t="s">
        <v>15</v>
      </c>
      <c r="R324" s="4"/>
    </row>
    <row r="325" spans="15:18" x14ac:dyDescent="0.25">
      <c r="O325" s="47">
        <v>44940.458333333299</v>
      </c>
      <c r="P325" s="48">
        <v>2.7069999999999999</v>
      </c>
      <c r="Q325" s="4" t="s">
        <v>15</v>
      </c>
      <c r="R325" s="4"/>
    </row>
    <row r="326" spans="15:18" x14ac:dyDescent="0.25">
      <c r="O326" s="47">
        <v>44940.5</v>
      </c>
      <c r="P326" s="48">
        <v>2.0550000000000002</v>
      </c>
      <c r="Q326" s="4" t="s">
        <v>15</v>
      </c>
      <c r="R326" s="4"/>
    </row>
    <row r="327" spans="15:18" x14ac:dyDescent="0.25">
      <c r="O327" s="47">
        <v>44940.541666666701</v>
      </c>
      <c r="P327" s="48">
        <v>2.1179999999999999</v>
      </c>
      <c r="Q327" s="4" t="s">
        <v>15</v>
      </c>
      <c r="R327" s="4"/>
    </row>
    <row r="328" spans="15:18" x14ac:dyDescent="0.25">
      <c r="O328" s="47">
        <v>44940.583333333299</v>
      </c>
      <c r="P328" s="48">
        <v>1.76</v>
      </c>
      <c r="Q328" s="4" t="s">
        <v>15</v>
      </c>
      <c r="R328" s="4"/>
    </row>
    <row r="329" spans="15:18" x14ac:dyDescent="0.25">
      <c r="O329" s="47">
        <v>44940.625</v>
      </c>
      <c r="P329" s="48">
        <v>2.581</v>
      </c>
      <c r="Q329" s="4" t="s">
        <v>15</v>
      </c>
      <c r="R329" s="4"/>
    </row>
    <row r="330" spans="15:18" x14ac:dyDescent="0.25">
      <c r="O330" s="47">
        <v>44940.666666666701</v>
      </c>
      <c r="P330" s="48">
        <v>2.8620000000000001</v>
      </c>
      <c r="Q330" s="4" t="s">
        <v>15</v>
      </c>
      <c r="R330" s="4"/>
    </row>
    <row r="331" spans="15:18" x14ac:dyDescent="0.25">
      <c r="O331" s="47">
        <v>44940.708333333299</v>
      </c>
      <c r="P331" s="48">
        <v>4.2889999999999997</v>
      </c>
      <c r="Q331" s="4" t="s">
        <v>15</v>
      </c>
      <c r="R331" s="4"/>
    </row>
    <row r="332" spans="15:18" x14ac:dyDescent="0.25">
      <c r="O332" s="47">
        <v>44940.75</v>
      </c>
      <c r="P332" s="48">
        <v>4.3460000000000001</v>
      </c>
      <c r="Q332" s="4" t="s">
        <v>15</v>
      </c>
      <c r="R332" s="4"/>
    </row>
    <row r="333" spans="15:18" x14ac:dyDescent="0.25">
      <c r="O333" s="47">
        <v>44940.791666666701</v>
      </c>
      <c r="P333" s="48">
        <v>3.7989999999999999</v>
      </c>
      <c r="Q333" s="4" t="s">
        <v>15</v>
      </c>
      <c r="R333" s="4"/>
    </row>
    <row r="334" spans="15:18" x14ac:dyDescent="0.25">
      <c r="O334" s="47">
        <v>44940.833333333299</v>
      </c>
      <c r="P334" s="48">
        <v>2.5</v>
      </c>
      <c r="Q334" s="4" t="s">
        <v>15</v>
      </c>
      <c r="R334" s="4"/>
    </row>
    <row r="335" spans="15:18" x14ac:dyDescent="0.25">
      <c r="O335" s="47">
        <v>44940.875</v>
      </c>
      <c r="P335" s="48">
        <v>3.0369999999999999</v>
      </c>
      <c r="Q335" s="4" t="s">
        <v>15</v>
      </c>
      <c r="R335" s="4"/>
    </row>
    <row r="336" spans="15:18" x14ac:dyDescent="0.25">
      <c r="O336" s="47">
        <v>44940.916666666701</v>
      </c>
      <c r="P336" s="48">
        <v>2.0430000000000001</v>
      </c>
      <c r="Q336" s="4" t="s">
        <v>15</v>
      </c>
      <c r="R336" s="4"/>
    </row>
    <row r="337" spans="15:18" x14ac:dyDescent="0.25">
      <c r="O337" s="47">
        <v>44940.958333333299</v>
      </c>
      <c r="P337" s="48">
        <v>2.1880000000000002</v>
      </c>
      <c r="Q337" s="4" t="s">
        <v>15</v>
      </c>
      <c r="R337" s="4"/>
    </row>
    <row r="338" spans="15:18" x14ac:dyDescent="0.25">
      <c r="O338" s="47">
        <v>44941</v>
      </c>
      <c r="P338" s="48">
        <v>2.3220000000000001</v>
      </c>
      <c r="Q338" s="4" t="s">
        <v>15</v>
      </c>
      <c r="R338" s="4"/>
    </row>
    <row r="339" spans="15:18" x14ac:dyDescent="0.25">
      <c r="O339" s="47">
        <v>44941.041666666701</v>
      </c>
      <c r="P339" s="48">
        <v>3.0830000000000002</v>
      </c>
      <c r="Q339" s="4" t="s">
        <v>15</v>
      </c>
      <c r="R339" s="4"/>
    </row>
    <row r="340" spans="15:18" x14ac:dyDescent="0.25">
      <c r="O340" s="47">
        <v>44941.083333333299</v>
      </c>
      <c r="P340" s="48">
        <v>3.0270000000000001</v>
      </c>
      <c r="Q340" s="4" t="s">
        <v>15</v>
      </c>
      <c r="R340" s="4"/>
    </row>
    <row r="341" spans="15:18" x14ac:dyDescent="0.25">
      <c r="O341" s="47">
        <v>44941.125</v>
      </c>
      <c r="P341" s="48">
        <v>2.3479999999999999</v>
      </c>
      <c r="Q341" s="4" t="s">
        <v>15</v>
      </c>
      <c r="R341" s="4"/>
    </row>
    <row r="342" spans="15:18" x14ac:dyDescent="0.25">
      <c r="O342" s="47">
        <v>44941.166666666701</v>
      </c>
      <c r="P342" s="48">
        <v>1.8009999999999999</v>
      </c>
      <c r="Q342" s="4" t="s">
        <v>15</v>
      </c>
      <c r="R342" s="4"/>
    </row>
    <row r="343" spans="15:18" x14ac:dyDescent="0.25">
      <c r="O343" s="47">
        <v>44941.208333333299</v>
      </c>
      <c r="P343" s="48">
        <v>2.161</v>
      </c>
      <c r="Q343" s="4" t="s">
        <v>15</v>
      </c>
      <c r="R343" s="4"/>
    </row>
    <row r="344" spans="15:18" x14ac:dyDescent="0.25">
      <c r="O344" s="47">
        <v>44941.25</v>
      </c>
      <c r="P344" s="48">
        <v>2.2349999999999999</v>
      </c>
      <c r="Q344" s="4" t="s">
        <v>15</v>
      </c>
      <c r="R344" s="4"/>
    </row>
    <row r="345" spans="15:18" x14ac:dyDescent="0.25">
      <c r="O345" s="47">
        <v>44941.291666666701</v>
      </c>
      <c r="P345" s="48">
        <v>2.1520000000000001</v>
      </c>
      <c r="Q345" s="4" t="s">
        <v>15</v>
      </c>
      <c r="R345" s="4"/>
    </row>
    <row r="346" spans="15:18" x14ac:dyDescent="0.25">
      <c r="O346" s="47">
        <v>44941.333333333299</v>
      </c>
      <c r="P346" s="48">
        <v>2.5219999999999998</v>
      </c>
      <c r="Q346" s="4" t="s">
        <v>15</v>
      </c>
      <c r="R346" s="4"/>
    </row>
    <row r="347" spans="15:18" x14ac:dyDescent="0.25">
      <c r="O347" s="47">
        <v>44941.375</v>
      </c>
      <c r="P347" s="48">
        <v>1.98</v>
      </c>
      <c r="Q347" s="4" t="s">
        <v>15</v>
      </c>
      <c r="R347" s="4"/>
    </row>
    <row r="348" spans="15:18" x14ac:dyDescent="0.25">
      <c r="O348" s="47">
        <v>44941.416666666701</v>
      </c>
      <c r="P348" s="48">
        <v>1.8660000000000001</v>
      </c>
      <c r="Q348" s="4" t="s">
        <v>15</v>
      </c>
      <c r="R348" s="4"/>
    </row>
    <row r="349" spans="15:18" x14ac:dyDescent="0.25">
      <c r="O349" s="47">
        <v>44941.458333333299</v>
      </c>
      <c r="P349" s="48">
        <v>2.524</v>
      </c>
      <c r="Q349" s="4" t="s">
        <v>15</v>
      </c>
      <c r="R349" s="4"/>
    </row>
    <row r="350" spans="15:18" x14ac:dyDescent="0.25">
      <c r="O350" s="47">
        <v>44941.5</v>
      </c>
      <c r="P350" s="48">
        <v>2.819</v>
      </c>
      <c r="Q350" s="4" t="s">
        <v>15</v>
      </c>
      <c r="R350" s="4"/>
    </row>
    <row r="351" spans="15:18" x14ac:dyDescent="0.25">
      <c r="O351" s="47">
        <v>44941.541666666701</v>
      </c>
      <c r="P351" s="48">
        <v>1.802</v>
      </c>
      <c r="Q351" s="4" t="s">
        <v>15</v>
      </c>
      <c r="R351" s="4"/>
    </row>
    <row r="352" spans="15:18" x14ac:dyDescent="0.25">
      <c r="O352" s="47">
        <v>44941.583333333299</v>
      </c>
      <c r="P352" s="48">
        <v>2.5510000000000002</v>
      </c>
      <c r="Q352" s="4" t="s">
        <v>15</v>
      </c>
      <c r="R352" s="4"/>
    </row>
    <row r="353" spans="15:18" x14ac:dyDescent="0.25">
      <c r="O353" s="47">
        <v>44941.625</v>
      </c>
      <c r="P353" s="48">
        <v>3.1219999999999999</v>
      </c>
      <c r="Q353" s="4" t="s">
        <v>15</v>
      </c>
      <c r="R353" s="4"/>
    </row>
    <row r="354" spans="15:18" x14ac:dyDescent="0.25">
      <c r="O354" s="47">
        <v>44941.666666666701</v>
      </c>
      <c r="P354" s="48">
        <v>3.077</v>
      </c>
      <c r="Q354" s="4" t="s">
        <v>15</v>
      </c>
      <c r="R354" s="4"/>
    </row>
    <row r="355" spans="15:18" x14ac:dyDescent="0.25">
      <c r="O355" s="47">
        <v>44941.708333333299</v>
      </c>
      <c r="P355" s="48">
        <v>3.3679999999999999</v>
      </c>
      <c r="Q355" s="4" t="s">
        <v>15</v>
      </c>
      <c r="R355" s="4"/>
    </row>
    <row r="356" spans="15:18" x14ac:dyDescent="0.25">
      <c r="O356" s="47">
        <v>44941.75</v>
      </c>
      <c r="P356" s="48">
        <v>3.758</v>
      </c>
      <c r="Q356" s="4" t="s">
        <v>15</v>
      </c>
      <c r="R356" s="4"/>
    </row>
    <row r="357" spans="15:18" x14ac:dyDescent="0.25">
      <c r="O357" s="47">
        <v>44941.791666666701</v>
      </c>
      <c r="P357" s="48">
        <v>2.9449999999999998</v>
      </c>
      <c r="Q357" s="4" t="s">
        <v>15</v>
      </c>
      <c r="R357" s="4"/>
    </row>
    <row r="358" spans="15:18" x14ac:dyDescent="0.25">
      <c r="O358" s="47">
        <v>44941.833333333299</v>
      </c>
      <c r="P358" s="48">
        <v>2.9590000000000001</v>
      </c>
      <c r="Q358" s="4" t="s">
        <v>15</v>
      </c>
      <c r="R358" s="4"/>
    </row>
    <row r="359" spans="15:18" x14ac:dyDescent="0.25">
      <c r="O359" s="47">
        <v>44941.875</v>
      </c>
      <c r="P359" s="48">
        <v>2.5539999999999998</v>
      </c>
      <c r="Q359" s="4" t="s">
        <v>15</v>
      </c>
      <c r="R359" s="4"/>
    </row>
    <row r="360" spans="15:18" x14ac:dyDescent="0.25">
      <c r="O360" s="47">
        <v>44941.916666666701</v>
      </c>
      <c r="P360" s="48">
        <v>2.4510000000000001</v>
      </c>
      <c r="Q360" s="4" t="s">
        <v>15</v>
      </c>
      <c r="R360" s="4"/>
    </row>
    <row r="361" spans="15:18" x14ac:dyDescent="0.25">
      <c r="O361" s="47">
        <v>44941.958333333299</v>
      </c>
      <c r="P361" s="48">
        <v>2.1040000000000001</v>
      </c>
      <c r="Q361" s="4" t="s">
        <v>15</v>
      </c>
      <c r="R361" s="4"/>
    </row>
    <row r="362" spans="15:18" x14ac:dyDescent="0.25">
      <c r="O362" s="47">
        <v>44942</v>
      </c>
      <c r="P362" s="48">
        <v>1.8080000000000001</v>
      </c>
      <c r="Q362" s="4" t="s">
        <v>15</v>
      </c>
      <c r="R362" s="4"/>
    </row>
    <row r="363" spans="15:18" x14ac:dyDescent="0.25">
      <c r="O363" s="47">
        <v>44942.041666666701</v>
      </c>
      <c r="P363" s="48">
        <v>2.1819999999999999</v>
      </c>
      <c r="Q363" s="4" t="s">
        <v>15</v>
      </c>
      <c r="R363" s="4"/>
    </row>
    <row r="364" spans="15:18" x14ac:dyDescent="0.25">
      <c r="O364" s="47">
        <v>44942.083333333299</v>
      </c>
      <c r="P364" s="48">
        <v>1.776</v>
      </c>
      <c r="Q364" s="4" t="s">
        <v>15</v>
      </c>
      <c r="R364" s="4"/>
    </row>
    <row r="365" spans="15:18" x14ac:dyDescent="0.25">
      <c r="O365" s="47">
        <v>44942.125</v>
      </c>
      <c r="P365" s="48">
        <v>2.0230000000000001</v>
      </c>
      <c r="Q365" s="4" t="s">
        <v>15</v>
      </c>
      <c r="R365" s="4"/>
    </row>
    <row r="366" spans="15:18" x14ac:dyDescent="0.25">
      <c r="O366" s="47">
        <v>44942.166666666701</v>
      </c>
      <c r="P366" s="48">
        <v>2.5270000000000001</v>
      </c>
      <c r="Q366" s="4" t="s">
        <v>15</v>
      </c>
      <c r="R366" s="4"/>
    </row>
    <row r="367" spans="15:18" x14ac:dyDescent="0.25">
      <c r="O367" s="47">
        <v>44942.208333333299</v>
      </c>
      <c r="P367" s="48">
        <v>3.226</v>
      </c>
      <c r="Q367" s="4" t="s">
        <v>15</v>
      </c>
      <c r="R367" s="4"/>
    </row>
    <row r="368" spans="15:18" x14ac:dyDescent="0.25">
      <c r="O368" s="47">
        <v>44942.25</v>
      </c>
      <c r="P368" s="48">
        <v>2.9630000000000001</v>
      </c>
      <c r="Q368" s="4" t="s">
        <v>15</v>
      </c>
      <c r="R368" s="4"/>
    </row>
    <row r="369" spans="15:18" x14ac:dyDescent="0.25">
      <c r="O369" s="47">
        <v>44942.291666666701</v>
      </c>
      <c r="P369" s="48">
        <v>3.137</v>
      </c>
      <c r="Q369" s="4" t="s">
        <v>15</v>
      </c>
      <c r="R369" s="4"/>
    </row>
    <row r="370" spans="15:18" x14ac:dyDescent="0.25">
      <c r="O370" s="47">
        <v>44942.333333333299</v>
      </c>
      <c r="P370" s="48">
        <v>3.177</v>
      </c>
      <c r="Q370" s="4" t="s">
        <v>15</v>
      </c>
      <c r="R370" s="4"/>
    </row>
    <row r="371" spans="15:18" x14ac:dyDescent="0.25">
      <c r="O371" s="47">
        <v>44942.375</v>
      </c>
      <c r="P371" s="48">
        <v>3.22</v>
      </c>
      <c r="Q371" s="4" t="s">
        <v>15</v>
      </c>
      <c r="R371" s="4"/>
    </row>
    <row r="372" spans="15:18" x14ac:dyDescent="0.25">
      <c r="O372" s="47">
        <v>44942.416666666701</v>
      </c>
      <c r="P372" s="48">
        <v>2.63</v>
      </c>
      <c r="Q372" s="4" t="s">
        <v>15</v>
      </c>
      <c r="R372" s="4"/>
    </row>
    <row r="373" spans="15:18" x14ac:dyDescent="0.25">
      <c r="O373" s="47">
        <v>44942.458333333299</v>
      </c>
      <c r="P373" s="48">
        <v>2.5019999999999998</v>
      </c>
      <c r="Q373" s="4" t="s">
        <v>15</v>
      </c>
      <c r="R373" s="4"/>
    </row>
    <row r="374" spans="15:18" x14ac:dyDescent="0.25">
      <c r="O374" s="47">
        <v>44942.5</v>
      </c>
      <c r="P374" s="48">
        <v>2.427</v>
      </c>
      <c r="Q374" s="4" t="s">
        <v>15</v>
      </c>
      <c r="R374" s="4"/>
    </row>
    <row r="375" spans="15:18" x14ac:dyDescent="0.25">
      <c r="O375" s="47">
        <v>44942.541666666701</v>
      </c>
      <c r="P375" s="48">
        <v>1.9750000000000001</v>
      </c>
      <c r="Q375" s="4" t="s">
        <v>15</v>
      </c>
      <c r="R375" s="4"/>
    </row>
    <row r="376" spans="15:18" x14ac:dyDescent="0.25">
      <c r="O376" s="47">
        <v>44942.583333333299</v>
      </c>
      <c r="P376" s="48">
        <v>3.0249999999999999</v>
      </c>
      <c r="Q376" s="4" t="s">
        <v>15</v>
      </c>
      <c r="R376" s="4"/>
    </row>
    <row r="377" spans="15:18" x14ac:dyDescent="0.25">
      <c r="O377" s="47">
        <v>44942.625</v>
      </c>
      <c r="P377" s="48">
        <v>1.9119999999999999</v>
      </c>
      <c r="Q377" s="4" t="s">
        <v>15</v>
      </c>
      <c r="R377" s="4"/>
    </row>
    <row r="378" spans="15:18" x14ac:dyDescent="0.25">
      <c r="O378" s="47">
        <v>44942.666666666701</v>
      </c>
      <c r="P378" s="48">
        <v>3.113</v>
      </c>
      <c r="Q378" s="4" t="s">
        <v>15</v>
      </c>
      <c r="R378" s="4"/>
    </row>
    <row r="379" spans="15:18" x14ac:dyDescent="0.25">
      <c r="O379" s="47">
        <v>44942.708333333299</v>
      </c>
      <c r="P379" s="48">
        <v>3.4239999999999999</v>
      </c>
      <c r="Q379" s="4" t="s">
        <v>15</v>
      </c>
      <c r="R379" s="4"/>
    </row>
    <row r="380" spans="15:18" x14ac:dyDescent="0.25">
      <c r="O380" s="47">
        <v>44942.75</v>
      </c>
      <c r="P380" s="48">
        <v>2.6760000000000002</v>
      </c>
      <c r="Q380" s="4" t="s">
        <v>15</v>
      </c>
      <c r="R380" s="4"/>
    </row>
    <row r="381" spans="15:18" x14ac:dyDescent="0.25">
      <c r="O381" s="47">
        <v>44942.791666666701</v>
      </c>
      <c r="P381" s="48">
        <v>3.1619999999999999</v>
      </c>
      <c r="Q381" s="4" t="s">
        <v>15</v>
      </c>
      <c r="R381" s="4"/>
    </row>
    <row r="382" spans="15:18" x14ac:dyDescent="0.25">
      <c r="O382" s="47">
        <v>44942.833333333299</v>
      </c>
      <c r="P382" s="48">
        <v>3.7360000000000002</v>
      </c>
      <c r="Q382" s="4" t="s">
        <v>15</v>
      </c>
      <c r="R382" s="4"/>
    </row>
    <row r="383" spans="15:18" x14ac:dyDescent="0.25">
      <c r="O383" s="47">
        <v>44942.875</v>
      </c>
      <c r="P383" s="48">
        <v>3.81</v>
      </c>
      <c r="Q383" s="4" t="s">
        <v>15</v>
      </c>
      <c r="R383" s="4"/>
    </row>
    <row r="384" spans="15:18" x14ac:dyDescent="0.25">
      <c r="O384" s="47">
        <v>44942.916666666701</v>
      </c>
      <c r="P384" s="48">
        <v>2.6920000000000002</v>
      </c>
      <c r="Q384" s="4" t="s">
        <v>15</v>
      </c>
      <c r="R384" s="4"/>
    </row>
    <row r="385" spans="15:18" x14ac:dyDescent="0.25">
      <c r="O385" s="47">
        <v>44942.958333333299</v>
      </c>
      <c r="P385" s="48">
        <v>2.7149999999999999</v>
      </c>
      <c r="Q385" s="4" t="s">
        <v>15</v>
      </c>
      <c r="R385" s="4"/>
    </row>
    <row r="386" spans="15:18" x14ac:dyDescent="0.25">
      <c r="O386" s="47">
        <v>44943</v>
      </c>
      <c r="P386" s="48">
        <v>2.254</v>
      </c>
      <c r="Q386" s="4" t="s">
        <v>15</v>
      </c>
      <c r="R386" s="4"/>
    </row>
    <row r="387" spans="15:18" x14ac:dyDescent="0.25">
      <c r="O387" s="47">
        <v>44943.041666666701</v>
      </c>
      <c r="P387" s="48">
        <v>1.776</v>
      </c>
      <c r="Q387" s="4" t="s">
        <v>15</v>
      </c>
      <c r="R387" s="4"/>
    </row>
    <row r="388" spans="15:18" x14ac:dyDescent="0.25">
      <c r="O388" s="47">
        <v>44943.083333333299</v>
      </c>
      <c r="P388" s="48">
        <v>2.1680000000000001</v>
      </c>
      <c r="Q388" s="4" t="s">
        <v>15</v>
      </c>
      <c r="R388" s="4"/>
    </row>
    <row r="389" spans="15:18" x14ac:dyDescent="0.25">
      <c r="O389" s="47">
        <v>44943.125</v>
      </c>
      <c r="P389" s="48">
        <v>2.198</v>
      </c>
      <c r="Q389" s="4" t="s">
        <v>15</v>
      </c>
      <c r="R389" s="4"/>
    </row>
    <row r="390" spans="15:18" x14ac:dyDescent="0.25">
      <c r="O390" s="47">
        <v>44943.166666666701</v>
      </c>
      <c r="P390" s="48">
        <v>2.0819999999999999</v>
      </c>
      <c r="Q390" s="4" t="s">
        <v>15</v>
      </c>
      <c r="R390" s="4"/>
    </row>
    <row r="391" spans="15:18" x14ac:dyDescent="0.25">
      <c r="O391" s="47">
        <v>44943.208333333299</v>
      </c>
      <c r="P391" s="48">
        <v>2.9830000000000001</v>
      </c>
      <c r="Q391" s="4" t="s">
        <v>15</v>
      </c>
      <c r="R391" s="4"/>
    </row>
    <row r="392" spans="15:18" x14ac:dyDescent="0.25">
      <c r="O392" s="47">
        <v>44943.25</v>
      </c>
      <c r="P392" s="48">
        <v>3.2629999999999999</v>
      </c>
      <c r="Q392" s="4" t="s">
        <v>15</v>
      </c>
      <c r="R392" s="4"/>
    </row>
    <row r="393" spans="15:18" x14ac:dyDescent="0.25">
      <c r="O393" s="47">
        <v>44943.291666666701</v>
      </c>
      <c r="P393" s="48">
        <v>3.16</v>
      </c>
      <c r="Q393" s="4" t="s">
        <v>15</v>
      </c>
      <c r="R393" s="4"/>
    </row>
    <row r="394" spans="15:18" x14ac:dyDescent="0.25">
      <c r="O394" s="47">
        <v>44943.333333333299</v>
      </c>
      <c r="P394" s="48">
        <v>1.7569999999999999</v>
      </c>
      <c r="Q394" s="4" t="s">
        <v>15</v>
      </c>
      <c r="R394" s="4"/>
    </row>
    <row r="395" spans="15:18" x14ac:dyDescent="0.25">
      <c r="O395" s="47">
        <v>44943.375</v>
      </c>
      <c r="P395" s="48">
        <v>2.4049999999999998</v>
      </c>
      <c r="Q395" s="4" t="s">
        <v>15</v>
      </c>
      <c r="R395" s="4"/>
    </row>
    <row r="396" spans="15:18" x14ac:dyDescent="0.25">
      <c r="O396" s="47">
        <v>44943.416666666701</v>
      </c>
      <c r="P396" s="48">
        <v>2.5750000000000002</v>
      </c>
      <c r="Q396" s="4" t="s">
        <v>15</v>
      </c>
      <c r="R396" s="4"/>
    </row>
    <row r="397" spans="15:18" x14ac:dyDescent="0.25">
      <c r="O397" s="47">
        <v>44943.458333333299</v>
      </c>
      <c r="P397" s="48">
        <v>2.8679999999999999</v>
      </c>
      <c r="Q397" s="4" t="s">
        <v>15</v>
      </c>
      <c r="R397" s="4"/>
    </row>
    <row r="398" spans="15:18" x14ac:dyDescent="0.25">
      <c r="O398" s="47">
        <v>44943.5</v>
      </c>
      <c r="P398" s="48">
        <v>2.3660000000000001</v>
      </c>
      <c r="Q398" s="4" t="s">
        <v>15</v>
      </c>
      <c r="R398" s="4"/>
    </row>
    <row r="399" spans="15:18" x14ac:dyDescent="0.25">
      <c r="O399" s="47">
        <v>44943.541666666701</v>
      </c>
      <c r="P399" s="48">
        <v>2.173</v>
      </c>
      <c r="Q399" s="4" t="s">
        <v>15</v>
      </c>
      <c r="R399" s="4"/>
    </row>
    <row r="400" spans="15:18" x14ac:dyDescent="0.25">
      <c r="O400" s="47">
        <v>44943.583333333299</v>
      </c>
      <c r="P400" s="48">
        <v>3.07</v>
      </c>
      <c r="Q400" s="4" t="s">
        <v>15</v>
      </c>
      <c r="R400" s="4"/>
    </row>
    <row r="401" spans="15:18" x14ac:dyDescent="0.25">
      <c r="O401" s="47">
        <v>44943.625</v>
      </c>
      <c r="P401" s="48">
        <v>2.835</v>
      </c>
      <c r="Q401" s="4" t="s">
        <v>15</v>
      </c>
      <c r="R401" s="4"/>
    </row>
    <row r="402" spans="15:18" x14ac:dyDescent="0.25">
      <c r="O402" s="47">
        <v>44943.666666666701</v>
      </c>
      <c r="P402" s="48">
        <v>2.8860000000000001</v>
      </c>
      <c r="Q402" s="4" t="s">
        <v>15</v>
      </c>
      <c r="R402" s="4"/>
    </row>
    <row r="403" spans="15:18" x14ac:dyDescent="0.25">
      <c r="O403" s="47">
        <v>44943.708333333299</v>
      </c>
      <c r="P403" s="48">
        <v>2.3130000000000002</v>
      </c>
      <c r="Q403" s="4" t="s">
        <v>15</v>
      </c>
      <c r="R403" s="4"/>
    </row>
    <row r="404" spans="15:18" x14ac:dyDescent="0.25">
      <c r="O404" s="47">
        <v>44943.75</v>
      </c>
      <c r="P404" s="48">
        <v>3.5710000000000002</v>
      </c>
      <c r="Q404" s="4" t="s">
        <v>15</v>
      </c>
      <c r="R404" s="4"/>
    </row>
    <row r="405" spans="15:18" x14ac:dyDescent="0.25">
      <c r="O405" s="47">
        <v>44943.791666666701</v>
      </c>
      <c r="P405" s="48">
        <v>4.391</v>
      </c>
      <c r="Q405" s="4" t="s">
        <v>15</v>
      </c>
      <c r="R405" s="4"/>
    </row>
    <row r="406" spans="15:18" x14ac:dyDescent="0.25">
      <c r="O406" s="47">
        <v>44943.833333333299</v>
      </c>
      <c r="P406" s="48">
        <v>3.5430000000000001</v>
      </c>
      <c r="Q406" s="4" t="s">
        <v>15</v>
      </c>
      <c r="R406" s="4"/>
    </row>
    <row r="407" spans="15:18" x14ac:dyDescent="0.25">
      <c r="O407" s="47">
        <v>44943.875</v>
      </c>
      <c r="P407" s="48">
        <v>2.4729999999999999</v>
      </c>
      <c r="Q407" s="4" t="s">
        <v>15</v>
      </c>
      <c r="R407" s="4"/>
    </row>
    <row r="408" spans="15:18" x14ac:dyDescent="0.25">
      <c r="O408" s="47">
        <v>44943.916666666701</v>
      </c>
      <c r="P408" s="48">
        <v>2.2799999999999998</v>
      </c>
      <c r="Q408" s="4" t="s">
        <v>15</v>
      </c>
      <c r="R408" s="4"/>
    </row>
    <row r="409" spans="15:18" x14ac:dyDescent="0.25">
      <c r="O409" s="47">
        <v>44943.958333333299</v>
      </c>
      <c r="P409" s="48">
        <v>3.117</v>
      </c>
      <c r="Q409" s="4" t="s">
        <v>15</v>
      </c>
      <c r="R409" s="4"/>
    </row>
    <row r="410" spans="15:18" x14ac:dyDescent="0.25">
      <c r="O410" s="47">
        <v>44944</v>
      </c>
      <c r="P410" s="48">
        <v>2.2120000000000002</v>
      </c>
      <c r="Q410" s="4" t="s">
        <v>15</v>
      </c>
      <c r="R410" s="4"/>
    </row>
    <row r="411" spans="15:18" x14ac:dyDescent="0.25">
      <c r="O411" s="47">
        <v>44944.041666666701</v>
      </c>
      <c r="P411" s="48">
        <v>1.7430000000000001</v>
      </c>
      <c r="Q411" s="4" t="s">
        <v>15</v>
      </c>
      <c r="R411" s="4"/>
    </row>
    <row r="412" spans="15:18" x14ac:dyDescent="0.25">
      <c r="O412" s="47">
        <v>44944.083333333299</v>
      </c>
      <c r="P412" s="48">
        <v>2.1120000000000001</v>
      </c>
      <c r="Q412" s="4" t="s">
        <v>15</v>
      </c>
      <c r="R412" s="4"/>
    </row>
    <row r="413" spans="15:18" x14ac:dyDescent="0.25">
      <c r="O413" s="47">
        <v>44944.125</v>
      </c>
      <c r="P413" s="48">
        <v>2.234</v>
      </c>
      <c r="Q413" s="4" t="s">
        <v>15</v>
      </c>
      <c r="R413" s="4"/>
    </row>
    <row r="414" spans="15:18" x14ac:dyDescent="0.25">
      <c r="O414" s="47">
        <v>44944.166666666701</v>
      </c>
      <c r="P414" s="48">
        <v>2.4750000000000001</v>
      </c>
      <c r="Q414" s="4" t="s">
        <v>15</v>
      </c>
      <c r="R414" s="4"/>
    </row>
    <row r="415" spans="15:18" x14ac:dyDescent="0.25">
      <c r="O415" s="47">
        <v>44944.208333333299</v>
      </c>
      <c r="P415" s="48">
        <v>2.5640000000000001</v>
      </c>
      <c r="Q415" s="4" t="s">
        <v>15</v>
      </c>
      <c r="R415" s="4"/>
    </row>
    <row r="416" spans="15:18" x14ac:dyDescent="0.25">
      <c r="O416" s="47">
        <v>44944.25</v>
      </c>
      <c r="P416" s="48">
        <v>3.4489999999999998</v>
      </c>
      <c r="Q416" s="4" t="s">
        <v>15</v>
      </c>
      <c r="R416" s="4"/>
    </row>
    <row r="417" spans="15:18" x14ac:dyDescent="0.25">
      <c r="O417" s="47">
        <v>44944.291666666701</v>
      </c>
      <c r="P417" s="48">
        <v>2.3140000000000001</v>
      </c>
      <c r="Q417" s="4" t="s">
        <v>15</v>
      </c>
      <c r="R417" s="4"/>
    </row>
    <row r="418" spans="15:18" x14ac:dyDescent="0.25">
      <c r="O418" s="47">
        <v>44944.333333333299</v>
      </c>
      <c r="P418" s="48">
        <v>3.0190000000000001</v>
      </c>
      <c r="Q418" s="4" t="s">
        <v>15</v>
      </c>
      <c r="R418" s="4"/>
    </row>
    <row r="419" spans="15:18" x14ac:dyDescent="0.25">
      <c r="O419" s="47">
        <v>44944.375</v>
      </c>
      <c r="P419" s="48">
        <v>2.5470000000000002</v>
      </c>
      <c r="Q419" s="4" t="s">
        <v>15</v>
      </c>
      <c r="R419" s="4"/>
    </row>
    <row r="420" spans="15:18" x14ac:dyDescent="0.25">
      <c r="O420" s="47">
        <v>44944.416666666701</v>
      </c>
      <c r="P420" s="48">
        <v>2.4710000000000001</v>
      </c>
      <c r="Q420" s="4" t="s">
        <v>15</v>
      </c>
      <c r="R420" s="4"/>
    </row>
    <row r="421" spans="15:18" x14ac:dyDescent="0.25">
      <c r="O421" s="47">
        <v>44944.458333333299</v>
      </c>
      <c r="P421" s="48">
        <v>2.6669999999999998</v>
      </c>
      <c r="Q421" s="4" t="s">
        <v>15</v>
      </c>
      <c r="R421" s="4"/>
    </row>
    <row r="422" spans="15:18" x14ac:dyDescent="0.25">
      <c r="O422" s="47">
        <v>44944.5</v>
      </c>
      <c r="P422" s="48">
        <v>2.5529999999999999</v>
      </c>
      <c r="Q422" s="4" t="s">
        <v>15</v>
      </c>
      <c r="R422" s="4"/>
    </row>
    <row r="423" spans="15:18" x14ac:dyDescent="0.25">
      <c r="O423" s="47">
        <v>44944.541666666701</v>
      </c>
      <c r="P423" s="48">
        <v>2.4329999999999998</v>
      </c>
      <c r="Q423" s="4" t="s">
        <v>15</v>
      </c>
      <c r="R423" s="4"/>
    </row>
    <row r="424" spans="15:18" x14ac:dyDescent="0.25">
      <c r="O424" s="47">
        <v>44944.583333333299</v>
      </c>
      <c r="P424" s="48">
        <v>1.9830000000000001</v>
      </c>
      <c r="Q424" s="4" t="s">
        <v>15</v>
      </c>
      <c r="R424" s="4"/>
    </row>
    <row r="425" spans="15:18" x14ac:dyDescent="0.25">
      <c r="O425" s="47">
        <v>44944.625</v>
      </c>
      <c r="P425" s="48">
        <v>2.6349999999999998</v>
      </c>
      <c r="Q425" s="4" t="s">
        <v>15</v>
      </c>
      <c r="R425" s="4"/>
    </row>
    <row r="426" spans="15:18" x14ac:dyDescent="0.25">
      <c r="O426" s="47">
        <v>44944.666666666701</v>
      </c>
      <c r="P426" s="48">
        <v>4.2480000000000002</v>
      </c>
      <c r="Q426" s="4" t="s">
        <v>15</v>
      </c>
      <c r="R426" s="4"/>
    </row>
    <row r="427" spans="15:18" x14ac:dyDescent="0.25">
      <c r="O427" s="47">
        <v>44944.708333333299</v>
      </c>
      <c r="P427" s="48">
        <v>3.335</v>
      </c>
      <c r="Q427" s="4" t="s">
        <v>15</v>
      </c>
      <c r="R427" s="4"/>
    </row>
    <row r="428" spans="15:18" x14ac:dyDescent="0.25">
      <c r="O428" s="47">
        <v>44944.75</v>
      </c>
      <c r="P428" s="48">
        <v>3.0710000000000002</v>
      </c>
      <c r="Q428" s="4" t="s">
        <v>15</v>
      </c>
      <c r="R428" s="4"/>
    </row>
    <row r="429" spans="15:18" x14ac:dyDescent="0.25">
      <c r="O429" s="47">
        <v>44944.791666666701</v>
      </c>
      <c r="P429" s="48">
        <v>2.4769999999999999</v>
      </c>
      <c r="Q429" s="4" t="s">
        <v>15</v>
      </c>
      <c r="R429" s="4"/>
    </row>
    <row r="430" spans="15:18" x14ac:dyDescent="0.25">
      <c r="O430" s="47">
        <v>44944.833333333299</v>
      </c>
      <c r="P430" s="48">
        <v>2.585</v>
      </c>
      <c r="Q430" s="4" t="s">
        <v>15</v>
      </c>
      <c r="R430" s="4"/>
    </row>
    <row r="431" spans="15:18" x14ac:dyDescent="0.25">
      <c r="O431" s="47">
        <v>44944.875</v>
      </c>
      <c r="P431" s="48">
        <v>2.4940000000000002</v>
      </c>
      <c r="Q431" s="4" t="s">
        <v>15</v>
      </c>
      <c r="R431" s="4"/>
    </row>
    <row r="432" spans="15:18" x14ac:dyDescent="0.25">
      <c r="O432" s="47">
        <v>44944.916666666701</v>
      </c>
      <c r="P432" s="48">
        <v>2.4049999999999998</v>
      </c>
      <c r="Q432" s="4" t="s">
        <v>15</v>
      </c>
      <c r="R432" s="4"/>
    </row>
    <row r="433" spans="15:18" x14ac:dyDescent="0.25">
      <c r="O433" s="47">
        <v>44944.958333333299</v>
      </c>
      <c r="P433" s="48">
        <v>2.3250000000000002</v>
      </c>
      <c r="Q433" s="4" t="s">
        <v>15</v>
      </c>
      <c r="R433" s="4"/>
    </row>
    <row r="434" spans="15:18" x14ac:dyDescent="0.25">
      <c r="O434" s="47">
        <v>44945</v>
      </c>
      <c r="P434" s="48">
        <v>2.3559999999999999</v>
      </c>
      <c r="Q434" s="4" t="s">
        <v>15</v>
      </c>
      <c r="R434" s="4"/>
    </row>
    <row r="435" spans="15:18" x14ac:dyDescent="0.25">
      <c r="O435" s="47">
        <v>44945.041666666701</v>
      </c>
      <c r="P435" s="48">
        <v>1.996</v>
      </c>
      <c r="Q435" s="4" t="s">
        <v>15</v>
      </c>
      <c r="R435" s="4"/>
    </row>
    <row r="436" spans="15:18" x14ac:dyDescent="0.25">
      <c r="O436" s="47">
        <v>44945.083333333299</v>
      </c>
      <c r="P436" s="48">
        <v>2.0030000000000001</v>
      </c>
      <c r="Q436" s="4" t="s">
        <v>15</v>
      </c>
      <c r="R436" s="4"/>
    </row>
    <row r="437" spans="15:18" x14ac:dyDescent="0.25">
      <c r="O437" s="47">
        <v>44945.125</v>
      </c>
      <c r="P437" s="48">
        <v>2.36</v>
      </c>
      <c r="Q437" s="4" t="s">
        <v>15</v>
      </c>
      <c r="R437" s="4"/>
    </row>
    <row r="438" spans="15:18" x14ac:dyDescent="0.25">
      <c r="O438" s="47">
        <v>44945.166666666701</v>
      </c>
      <c r="P438" s="48">
        <v>2.5920000000000001</v>
      </c>
      <c r="Q438" s="4" t="s">
        <v>15</v>
      </c>
      <c r="R438" s="4"/>
    </row>
    <row r="439" spans="15:18" x14ac:dyDescent="0.25">
      <c r="O439" s="47">
        <v>44945.208333333299</v>
      </c>
      <c r="P439" s="48">
        <v>3.137</v>
      </c>
      <c r="Q439" s="4" t="s">
        <v>15</v>
      </c>
      <c r="R439" s="4"/>
    </row>
    <row r="440" spans="15:18" x14ac:dyDescent="0.25">
      <c r="O440" s="47">
        <v>44945.25</v>
      </c>
      <c r="P440" s="48">
        <v>3.0219999999999998</v>
      </c>
      <c r="Q440" s="4" t="s">
        <v>15</v>
      </c>
      <c r="R440" s="4"/>
    </row>
    <row r="441" spans="15:18" x14ac:dyDescent="0.25">
      <c r="O441" s="47">
        <v>44945.291666666701</v>
      </c>
      <c r="P441" s="48">
        <v>2.9529999999999998</v>
      </c>
      <c r="Q441" s="4" t="s">
        <v>15</v>
      </c>
      <c r="R441" s="4"/>
    </row>
    <row r="442" spans="15:18" x14ac:dyDescent="0.25">
      <c r="O442" s="47">
        <v>44945.333333333299</v>
      </c>
      <c r="P442" s="48">
        <v>2.996</v>
      </c>
      <c r="Q442" s="4" t="s">
        <v>15</v>
      </c>
      <c r="R442" s="4"/>
    </row>
    <row r="443" spans="15:18" x14ac:dyDescent="0.25">
      <c r="O443" s="47">
        <v>44945.375</v>
      </c>
      <c r="P443" s="48">
        <v>2.8919999999999999</v>
      </c>
      <c r="Q443" s="4" t="s">
        <v>15</v>
      </c>
      <c r="R443" s="4"/>
    </row>
    <row r="444" spans="15:18" x14ac:dyDescent="0.25">
      <c r="O444" s="47">
        <v>44945.416666666701</v>
      </c>
      <c r="P444" s="48">
        <v>2.5150000000000001</v>
      </c>
      <c r="Q444" s="4" t="s">
        <v>15</v>
      </c>
      <c r="R444" s="4"/>
    </row>
    <row r="445" spans="15:18" x14ac:dyDescent="0.25">
      <c r="O445" s="47">
        <v>44945.458333333299</v>
      </c>
      <c r="P445" s="48">
        <v>3.2010000000000001</v>
      </c>
      <c r="Q445" s="4" t="s">
        <v>15</v>
      </c>
      <c r="R445" s="4"/>
    </row>
    <row r="446" spans="15:18" x14ac:dyDescent="0.25">
      <c r="O446" s="47">
        <v>44945.5</v>
      </c>
      <c r="P446" s="48">
        <v>2.8769999999999998</v>
      </c>
      <c r="Q446" s="4" t="s">
        <v>15</v>
      </c>
      <c r="R446" s="4"/>
    </row>
    <row r="447" spans="15:18" x14ac:dyDescent="0.25">
      <c r="O447" s="47">
        <v>44945.541666666701</v>
      </c>
      <c r="P447" s="48">
        <v>2.6840000000000002</v>
      </c>
      <c r="Q447" s="4" t="s">
        <v>15</v>
      </c>
      <c r="R447" s="4"/>
    </row>
    <row r="448" spans="15:18" x14ac:dyDescent="0.25">
      <c r="O448" s="47">
        <v>44945.583333333299</v>
      </c>
      <c r="P448" s="48">
        <v>3.1059999999999999</v>
      </c>
      <c r="Q448" s="4" t="s">
        <v>15</v>
      </c>
      <c r="R448" s="4"/>
    </row>
    <row r="449" spans="15:18" x14ac:dyDescent="0.25">
      <c r="O449" s="47">
        <v>44945.625</v>
      </c>
      <c r="P449" s="48">
        <v>3.3159999999999998</v>
      </c>
      <c r="Q449" s="4" t="s">
        <v>15</v>
      </c>
      <c r="R449" s="4"/>
    </row>
    <row r="450" spans="15:18" x14ac:dyDescent="0.25">
      <c r="O450" s="47">
        <v>44945.666666666701</v>
      </c>
      <c r="P450" s="48">
        <v>4.383</v>
      </c>
      <c r="Q450" s="4" t="s">
        <v>15</v>
      </c>
      <c r="R450" s="4"/>
    </row>
    <row r="451" spans="15:18" x14ac:dyDescent="0.25">
      <c r="O451" s="47">
        <v>44945.708333333299</v>
      </c>
      <c r="P451" s="48">
        <v>5.8470000000000004</v>
      </c>
      <c r="Q451" s="4" t="s">
        <v>15</v>
      </c>
      <c r="R451" s="4"/>
    </row>
    <row r="452" spans="15:18" x14ac:dyDescent="0.25">
      <c r="O452" s="47">
        <v>44945.75</v>
      </c>
      <c r="P452" s="48">
        <v>4.1870000000000003</v>
      </c>
      <c r="Q452" s="4" t="s">
        <v>15</v>
      </c>
      <c r="R452" s="4"/>
    </row>
    <row r="453" spans="15:18" x14ac:dyDescent="0.25">
      <c r="O453" s="47">
        <v>44945.791666666701</v>
      </c>
      <c r="P453" s="48">
        <v>3.266</v>
      </c>
      <c r="Q453" s="4" t="s">
        <v>15</v>
      </c>
      <c r="R453" s="4"/>
    </row>
    <row r="454" spans="15:18" x14ac:dyDescent="0.25">
      <c r="O454" s="47">
        <v>44945.833333333299</v>
      </c>
      <c r="P454" s="48">
        <v>3.89</v>
      </c>
      <c r="Q454" s="4" t="s">
        <v>15</v>
      </c>
      <c r="R454" s="4"/>
    </row>
    <row r="455" spans="15:18" x14ac:dyDescent="0.25">
      <c r="O455" s="47">
        <v>44945.875</v>
      </c>
      <c r="P455" s="48">
        <v>2.4540000000000002</v>
      </c>
      <c r="Q455" s="4" t="s">
        <v>15</v>
      </c>
      <c r="R455" s="4"/>
    </row>
    <row r="456" spans="15:18" x14ac:dyDescent="0.25">
      <c r="O456" s="47">
        <v>44945.916666666701</v>
      </c>
      <c r="P456" s="48">
        <v>2.383</v>
      </c>
      <c r="Q456" s="4" t="s">
        <v>15</v>
      </c>
      <c r="R456" s="4"/>
    </row>
    <row r="457" spans="15:18" x14ac:dyDescent="0.25">
      <c r="O457" s="47">
        <v>44945.958333333299</v>
      </c>
      <c r="P457" s="48">
        <v>2.403</v>
      </c>
      <c r="Q457" s="4" t="s">
        <v>15</v>
      </c>
      <c r="R457" s="4"/>
    </row>
    <row r="458" spans="15:18" x14ac:dyDescent="0.25">
      <c r="O458" s="47">
        <v>44946</v>
      </c>
      <c r="P458" s="48">
        <v>2.8460000000000001</v>
      </c>
      <c r="Q458" s="4" t="s">
        <v>15</v>
      </c>
      <c r="R458" s="4"/>
    </row>
    <row r="459" spans="15:18" x14ac:dyDescent="0.25">
      <c r="O459" s="47">
        <v>44946.041666666701</v>
      </c>
      <c r="P459" s="48">
        <v>2.3679999999999999</v>
      </c>
      <c r="Q459" s="4" t="s">
        <v>15</v>
      </c>
      <c r="R459" s="4"/>
    </row>
    <row r="460" spans="15:18" x14ac:dyDescent="0.25">
      <c r="O460" s="47">
        <v>44946.083333333299</v>
      </c>
      <c r="P460" s="48">
        <v>2.8180000000000001</v>
      </c>
      <c r="Q460" s="4" t="s">
        <v>15</v>
      </c>
      <c r="R460" s="4"/>
    </row>
    <row r="461" spans="15:18" x14ac:dyDescent="0.25">
      <c r="O461" s="47">
        <v>44946.125</v>
      </c>
      <c r="P461" s="48">
        <v>2.3919999999999999</v>
      </c>
      <c r="Q461" s="4" t="s">
        <v>15</v>
      </c>
      <c r="R461" s="4"/>
    </row>
    <row r="462" spans="15:18" x14ac:dyDescent="0.25">
      <c r="O462" s="47">
        <v>44946.166666666701</v>
      </c>
      <c r="P462" s="48">
        <v>2.8519999999999999</v>
      </c>
      <c r="Q462" s="4" t="s">
        <v>15</v>
      </c>
      <c r="R462" s="4"/>
    </row>
    <row r="463" spans="15:18" x14ac:dyDescent="0.25">
      <c r="O463" s="47">
        <v>44946.208333333299</v>
      </c>
      <c r="P463" s="48">
        <v>3.2610000000000001</v>
      </c>
      <c r="Q463" s="4" t="s">
        <v>15</v>
      </c>
      <c r="R463" s="4"/>
    </row>
    <row r="464" spans="15:18" x14ac:dyDescent="0.25">
      <c r="O464" s="47">
        <v>44946.25</v>
      </c>
      <c r="P464" s="48">
        <v>4.1109999999999998</v>
      </c>
      <c r="Q464" s="4" t="s">
        <v>15</v>
      </c>
      <c r="R464" s="4"/>
    </row>
    <row r="465" spans="15:18" x14ac:dyDescent="0.25">
      <c r="O465" s="47">
        <v>44946.291666666701</v>
      </c>
      <c r="P465" s="48">
        <v>3.3370000000000002</v>
      </c>
      <c r="Q465" s="4" t="s">
        <v>15</v>
      </c>
      <c r="R465" s="4"/>
    </row>
    <row r="466" spans="15:18" x14ac:dyDescent="0.25">
      <c r="O466" s="47">
        <v>44946.333333333299</v>
      </c>
      <c r="P466" s="48">
        <v>2.484</v>
      </c>
      <c r="Q466" s="4" t="s">
        <v>15</v>
      </c>
      <c r="R466" s="4"/>
    </row>
    <row r="467" spans="15:18" x14ac:dyDescent="0.25">
      <c r="O467" s="47">
        <v>44946.375</v>
      </c>
      <c r="P467" s="48">
        <v>2.5059999999999998</v>
      </c>
      <c r="Q467" s="4" t="s">
        <v>15</v>
      </c>
      <c r="R467" s="4"/>
    </row>
    <row r="468" spans="15:18" x14ac:dyDescent="0.25">
      <c r="O468" s="47">
        <v>44946.416666666701</v>
      </c>
      <c r="P468" s="48">
        <v>2.4710000000000001</v>
      </c>
      <c r="Q468" s="4" t="s">
        <v>15</v>
      </c>
      <c r="R468" s="4"/>
    </row>
    <row r="469" spans="15:18" x14ac:dyDescent="0.25">
      <c r="O469" s="47">
        <v>44946.458333333299</v>
      </c>
      <c r="P469" s="48">
        <v>2.67</v>
      </c>
      <c r="Q469" s="4" t="s">
        <v>15</v>
      </c>
      <c r="R469" s="4"/>
    </row>
    <row r="470" spans="15:18" x14ac:dyDescent="0.25">
      <c r="O470" s="47">
        <v>44946.5</v>
      </c>
      <c r="P470" s="48">
        <v>2.5640000000000001</v>
      </c>
      <c r="Q470" s="4" t="s">
        <v>15</v>
      </c>
      <c r="R470" s="4"/>
    </row>
    <row r="471" spans="15:18" x14ac:dyDescent="0.25">
      <c r="O471" s="47">
        <v>44946.541666666701</v>
      </c>
      <c r="P471" s="48">
        <v>2.383</v>
      </c>
      <c r="Q471" s="4" t="s">
        <v>15</v>
      </c>
      <c r="R471" s="4"/>
    </row>
    <row r="472" spans="15:18" x14ac:dyDescent="0.25">
      <c r="O472" s="47">
        <v>44946.583333333299</v>
      </c>
      <c r="P472" s="48">
        <v>2.3210000000000002</v>
      </c>
      <c r="Q472" s="4" t="s">
        <v>15</v>
      </c>
      <c r="R472" s="4"/>
    </row>
    <row r="473" spans="15:18" x14ac:dyDescent="0.25">
      <c r="O473" s="47">
        <v>44946.625</v>
      </c>
      <c r="P473" s="48">
        <v>2.2029999999999998</v>
      </c>
      <c r="Q473" s="4" t="s">
        <v>15</v>
      </c>
      <c r="R473" s="4"/>
    </row>
    <row r="474" spans="15:18" x14ac:dyDescent="0.25">
      <c r="O474" s="47">
        <v>44946.666666666701</v>
      </c>
      <c r="P474" s="48">
        <v>4.4349999999999996</v>
      </c>
      <c r="Q474" s="4" t="s">
        <v>15</v>
      </c>
      <c r="R474" s="4"/>
    </row>
    <row r="475" spans="15:18" x14ac:dyDescent="0.25">
      <c r="O475" s="47">
        <v>44946.708333333299</v>
      </c>
      <c r="P475" s="48">
        <v>4.4619999999999997</v>
      </c>
      <c r="Q475" s="4" t="s">
        <v>15</v>
      </c>
      <c r="R475" s="4"/>
    </row>
    <row r="476" spans="15:18" x14ac:dyDescent="0.25">
      <c r="O476" s="47">
        <v>44946.75</v>
      </c>
      <c r="P476" s="48">
        <v>3.6640000000000001</v>
      </c>
      <c r="Q476" s="4" t="s">
        <v>15</v>
      </c>
      <c r="R476" s="4"/>
    </row>
    <row r="477" spans="15:18" x14ac:dyDescent="0.25">
      <c r="O477" s="47">
        <v>44946.791666666701</v>
      </c>
      <c r="P477" s="48">
        <v>3.24</v>
      </c>
      <c r="Q477" s="4" t="s">
        <v>15</v>
      </c>
      <c r="R477" s="4"/>
    </row>
    <row r="478" spans="15:18" x14ac:dyDescent="0.25">
      <c r="O478" s="47">
        <v>44946.833333333299</v>
      </c>
      <c r="P478" s="48">
        <v>3.7930000000000001</v>
      </c>
      <c r="Q478" s="4" t="s">
        <v>15</v>
      </c>
      <c r="R478" s="4"/>
    </row>
    <row r="479" spans="15:18" x14ac:dyDescent="0.25">
      <c r="O479" s="47">
        <v>44946.875</v>
      </c>
      <c r="P479" s="48">
        <v>2.5190000000000001</v>
      </c>
      <c r="Q479" s="4" t="s">
        <v>15</v>
      </c>
      <c r="R479" s="4"/>
    </row>
    <row r="480" spans="15:18" x14ac:dyDescent="0.25">
      <c r="O480" s="47">
        <v>44946.916666666701</v>
      </c>
      <c r="P480" s="48">
        <v>2.4119999999999999</v>
      </c>
      <c r="Q480" s="4" t="s">
        <v>15</v>
      </c>
      <c r="R480" s="4"/>
    </row>
    <row r="481" spans="15:18" x14ac:dyDescent="0.25">
      <c r="O481" s="47">
        <v>44946.958333333299</v>
      </c>
      <c r="P481" s="48">
        <v>3.1789999999999998</v>
      </c>
      <c r="Q481" s="4" t="s">
        <v>15</v>
      </c>
      <c r="R481" s="4"/>
    </row>
    <row r="482" spans="15:18" x14ac:dyDescent="0.25">
      <c r="O482" s="47">
        <v>44947</v>
      </c>
      <c r="P482" s="48">
        <v>2.3319999999999999</v>
      </c>
      <c r="Q482" s="4" t="s">
        <v>15</v>
      </c>
      <c r="R482" s="4"/>
    </row>
    <row r="483" spans="15:18" x14ac:dyDescent="0.25">
      <c r="O483" s="47">
        <v>44947.041666666701</v>
      </c>
      <c r="P483" s="48">
        <v>2.3359999999999999</v>
      </c>
      <c r="Q483" s="4" t="s">
        <v>15</v>
      </c>
      <c r="R483" s="4"/>
    </row>
    <row r="484" spans="15:18" x14ac:dyDescent="0.25">
      <c r="O484" s="47">
        <v>44947.083333333299</v>
      </c>
      <c r="P484" s="48">
        <v>2.5419999999999998</v>
      </c>
      <c r="Q484" s="4" t="s">
        <v>15</v>
      </c>
      <c r="R484" s="4"/>
    </row>
    <row r="485" spans="15:18" x14ac:dyDescent="0.25">
      <c r="O485" s="47">
        <v>44947.125</v>
      </c>
      <c r="P485" s="48">
        <v>2.746</v>
      </c>
      <c r="Q485" s="4" t="s">
        <v>15</v>
      </c>
      <c r="R485" s="4"/>
    </row>
    <row r="486" spans="15:18" x14ac:dyDescent="0.25">
      <c r="O486" s="47">
        <v>44947.166666666701</v>
      </c>
      <c r="P486" s="48">
        <v>2.81</v>
      </c>
      <c r="Q486" s="4" t="s">
        <v>15</v>
      </c>
      <c r="R486" s="4"/>
    </row>
    <row r="487" spans="15:18" x14ac:dyDescent="0.25">
      <c r="O487" s="47">
        <v>44947.208333333299</v>
      </c>
      <c r="P487" s="48">
        <v>2.3690000000000002</v>
      </c>
      <c r="Q487" s="4" t="s">
        <v>15</v>
      </c>
      <c r="R487" s="4"/>
    </row>
    <row r="488" spans="15:18" x14ac:dyDescent="0.25">
      <c r="O488" s="47">
        <v>44947.25</v>
      </c>
      <c r="P488" s="48">
        <v>2.9710000000000001</v>
      </c>
      <c r="Q488" s="4" t="s">
        <v>15</v>
      </c>
      <c r="R488" s="4"/>
    </row>
    <row r="489" spans="15:18" x14ac:dyDescent="0.25">
      <c r="O489" s="47">
        <v>44947.291666666701</v>
      </c>
      <c r="P489" s="48">
        <v>2.952</v>
      </c>
      <c r="Q489" s="4" t="s">
        <v>15</v>
      </c>
      <c r="R489" s="4"/>
    </row>
    <row r="490" spans="15:18" x14ac:dyDescent="0.25">
      <c r="O490" s="47">
        <v>44947.333333333299</v>
      </c>
      <c r="P490" s="48">
        <v>3.8029999999999999</v>
      </c>
      <c r="Q490" s="4" t="s">
        <v>15</v>
      </c>
      <c r="R490" s="4"/>
    </row>
    <row r="491" spans="15:18" x14ac:dyDescent="0.25">
      <c r="O491" s="47">
        <v>44947.375</v>
      </c>
      <c r="P491" s="48">
        <v>2.88</v>
      </c>
      <c r="Q491" s="4" t="s">
        <v>15</v>
      </c>
      <c r="R491" s="4"/>
    </row>
    <row r="492" spans="15:18" x14ac:dyDescent="0.25">
      <c r="O492" s="47">
        <v>44947.416666666701</v>
      </c>
      <c r="P492" s="48">
        <v>3.0419999999999998</v>
      </c>
      <c r="Q492" s="4" t="s">
        <v>15</v>
      </c>
      <c r="R492" s="4"/>
    </row>
    <row r="493" spans="15:18" x14ac:dyDescent="0.25">
      <c r="O493" s="47">
        <v>44947.458333333299</v>
      </c>
      <c r="P493" s="48">
        <v>4.1970000000000001</v>
      </c>
      <c r="Q493" s="4" t="s">
        <v>15</v>
      </c>
      <c r="R493" s="4"/>
    </row>
    <row r="494" spans="15:18" x14ac:dyDescent="0.25">
      <c r="O494" s="47">
        <v>44947.5</v>
      </c>
      <c r="P494" s="48">
        <v>2.8570000000000002</v>
      </c>
      <c r="Q494" s="4" t="s">
        <v>15</v>
      </c>
      <c r="R494" s="4"/>
    </row>
    <row r="495" spans="15:18" x14ac:dyDescent="0.25">
      <c r="O495" s="47">
        <v>44947.541666666701</v>
      </c>
      <c r="P495" s="48">
        <v>3.2040000000000002</v>
      </c>
      <c r="Q495" s="4" t="s">
        <v>15</v>
      </c>
      <c r="R495" s="4"/>
    </row>
    <row r="496" spans="15:18" x14ac:dyDescent="0.25">
      <c r="O496" s="47">
        <v>44947.583333333299</v>
      </c>
      <c r="P496" s="48">
        <v>4.4160000000000004</v>
      </c>
      <c r="Q496" s="4" t="s">
        <v>15</v>
      </c>
      <c r="R496" s="4"/>
    </row>
    <row r="497" spans="15:18" x14ac:dyDescent="0.25">
      <c r="O497" s="47">
        <v>44947.625</v>
      </c>
      <c r="P497" s="48">
        <v>3.6880000000000002</v>
      </c>
      <c r="Q497" s="4" t="s">
        <v>15</v>
      </c>
      <c r="R497" s="4"/>
    </row>
    <row r="498" spans="15:18" x14ac:dyDescent="0.25">
      <c r="O498" s="47">
        <v>44947.666666666701</v>
      </c>
      <c r="P498" s="48">
        <v>4.3890000000000002</v>
      </c>
      <c r="Q498" s="4" t="s">
        <v>15</v>
      </c>
      <c r="R498" s="4"/>
    </row>
    <row r="499" spans="15:18" x14ac:dyDescent="0.25">
      <c r="O499" s="47">
        <v>44947.708333333299</v>
      </c>
      <c r="P499" s="48">
        <v>4.7549999999999999</v>
      </c>
      <c r="Q499" s="4" t="s">
        <v>15</v>
      </c>
      <c r="R499" s="4"/>
    </row>
    <row r="500" spans="15:18" x14ac:dyDescent="0.25">
      <c r="O500" s="47">
        <v>44947.75</v>
      </c>
      <c r="P500" s="48">
        <v>4.1159999999999997</v>
      </c>
      <c r="Q500" s="4" t="s">
        <v>15</v>
      </c>
      <c r="R500" s="4"/>
    </row>
    <row r="501" spans="15:18" x14ac:dyDescent="0.25">
      <c r="O501" s="47">
        <v>44947.791666666701</v>
      </c>
      <c r="P501" s="48">
        <v>5.7549999999999999</v>
      </c>
      <c r="Q501" s="4" t="s">
        <v>15</v>
      </c>
      <c r="R501" s="4"/>
    </row>
    <row r="502" spans="15:18" x14ac:dyDescent="0.25">
      <c r="O502" s="47">
        <v>44947.833333333299</v>
      </c>
      <c r="P502" s="48">
        <v>3.339</v>
      </c>
      <c r="Q502" s="4" t="s">
        <v>15</v>
      </c>
      <c r="R502" s="4"/>
    </row>
    <row r="503" spans="15:18" x14ac:dyDescent="0.25">
      <c r="O503" s="47">
        <v>44947.875</v>
      </c>
      <c r="P503" s="48">
        <v>3.8690000000000002</v>
      </c>
      <c r="Q503" s="4" t="s">
        <v>15</v>
      </c>
      <c r="R503" s="4"/>
    </row>
    <row r="504" spans="15:18" x14ac:dyDescent="0.25">
      <c r="O504" s="47">
        <v>44947.916666666701</v>
      </c>
      <c r="P504" s="48">
        <v>3.3660000000000001</v>
      </c>
      <c r="Q504" s="4" t="s">
        <v>15</v>
      </c>
      <c r="R504" s="4"/>
    </row>
    <row r="505" spans="15:18" x14ac:dyDescent="0.25">
      <c r="O505" s="47">
        <v>44947.958333333299</v>
      </c>
      <c r="P505" s="48">
        <v>3.4</v>
      </c>
      <c r="Q505" s="4" t="s">
        <v>15</v>
      </c>
      <c r="R505" s="4"/>
    </row>
    <row r="506" spans="15:18" x14ac:dyDescent="0.25">
      <c r="O506" s="47">
        <v>44948</v>
      </c>
      <c r="P506" s="48">
        <v>3.149</v>
      </c>
      <c r="Q506" s="4" t="s">
        <v>15</v>
      </c>
      <c r="R506" s="4"/>
    </row>
    <row r="507" spans="15:18" x14ac:dyDescent="0.25">
      <c r="O507" s="47">
        <v>44948.041666666701</v>
      </c>
      <c r="P507" s="48">
        <v>3.617</v>
      </c>
      <c r="Q507" s="4" t="s">
        <v>15</v>
      </c>
      <c r="R507" s="4"/>
    </row>
    <row r="508" spans="15:18" x14ac:dyDescent="0.25">
      <c r="O508" s="47">
        <v>44948.083333333299</v>
      </c>
      <c r="P508" s="48">
        <v>3.3340000000000001</v>
      </c>
      <c r="Q508" s="4" t="s">
        <v>15</v>
      </c>
      <c r="R508" s="4"/>
    </row>
    <row r="509" spans="15:18" x14ac:dyDescent="0.25">
      <c r="O509" s="47">
        <v>44948.125</v>
      </c>
      <c r="P509" s="48">
        <v>4.1379999999999999</v>
      </c>
      <c r="Q509" s="4" t="s">
        <v>15</v>
      </c>
      <c r="R509" s="4"/>
    </row>
    <row r="510" spans="15:18" x14ac:dyDescent="0.25">
      <c r="O510" s="47">
        <v>44948.166666666701</v>
      </c>
      <c r="P510" s="48">
        <v>2.9590000000000001</v>
      </c>
      <c r="Q510" s="4" t="s">
        <v>15</v>
      </c>
      <c r="R510" s="4"/>
    </row>
    <row r="511" spans="15:18" x14ac:dyDescent="0.25">
      <c r="O511" s="47">
        <v>44948.208333333299</v>
      </c>
      <c r="P511" s="48">
        <v>2.9620000000000002</v>
      </c>
      <c r="Q511" s="4" t="s">
        <v>15</v>
      </c>
      <c r="R511" s="4"/>
    </row>
    <row r="512" spans="15:18" x14ac:dyDescent="0.25">
      <c r="O512" s="47">
        <v>44948.25</v>
      </c>
      <c r="P512" s="48">
        <v>2.9729999999999999</v>
      </c>
      <c r="Q512" s="4" t="s">
        <v>15</v>
      </c>
      <c r="R512" s="4"/>
    </row>
    <row r="513" spans="15:18" x14ac:dyDescent="0.25">
      <c r="O513" s="47">
        <v>44948.291666666701</v>
      </c>
      <c r="P513" s="48">
        <v>3.2679999999999998</v>
      </c>
      <c r="Q513" s="4" t="s">
        <v>15</v>
      </c>
      <c r="R513" s="4"/>
    </row>
    <row r="514" spans="15:18" x14ac:dyDescent="0.25">
      <c r="O514" s="47">
        <v>44948.333333333299</v>
      </c>
      <c r="P514" s="48">
        <v>3.7130000000000001</v>
      </c>
      <c r="Q514" s="4" t="s">
        <v>15</v>
      </c>
      <c r="R514" s="4"/>
    </row>
    <row r="515" spans="15:18" x14ac:dyDescent="0.25">
      <c r="O515" s="47">
        <v>44948.375</v>
      </c>
      <c r="P515" s="48">
        <v>3.1629999999999998</v>
      </c>
      <c r="Q515" s="4" t="s">
        <v>15</v>
      </c>
      <c r="R515" s="4"/>
    </row>
    <row r="516" spans="15:18" x14ac:dyDescent="0.25">
      <c r="O516" s="47">
        <v>44948.416666666701</v>
      </c>
      <c r="P516" s="48">
        <v>3.5430000000000001</v>
      </c>
      <c r="Q516" s="4" t="s">
        <v>15</v>
      </c>
      <c r="R516" s="4"/>
    </row>
    <row r="517" spans="15:18" x14ac:dyDescent="0.25">
      <c r="O517" s="47">
        <v>44948.458333333299</v>
      </c>
      <c r="P517" s="48">
        <v>5.8979999999999997</v>
      </c>
      <c r="Q517" s="4" t="s">
        <v>15</v>
      </c>
      <c r="R517" s="4"/>
    </row>
    <row r="518" spans="15:18" x14ac:dyDescent="0.25">
      <c r="O518" s="47">
        <v>44948.5</v>
      </c>
      <c r="P518" s="48">
        <v>4.1550000000000002</v>
      </c>
      <c r="Q518" s="4" t="s">
        <v>15</v>
      </c>
      <c r="R518" s="4"/>
    </row>
    <row r="519" spans="15:18" x14ac:dyDescent="0.25">
      <c r="O519" s="47">
        <v>44948.541666666701</v>
      </c>
      <c r="P519" s="48">
        <v>4.8220000000000001</v>
      </c>
      <c r="Q519" s="4" t="s">
        <v>15</v>
      </c>
      <c r="R519" s="4"/>
    </row>
    <row r="520" spans="15:18" x14ac:dyDescent="0.25">
      <c r="O520" s="47">
        <v>44948.583333333299</v>
      </c>
      <c r="P520" s="48">
        <v>3.5569999999999999</v>
      </c>
      <c r="Q520" s="4" t="s">
        <v>15</v>
      </c>
      <c r="R520" s="4"/>
    </row>
    <row r="521" spans="15:18" x14ac:dyDescent="0.25">
      <c r="O521" s="47">
        <v>44948.625</v>
      </c>
      <c r="P521" s="48">
        <v>3.6429999999999998</v>
      </c>
      <c r="Q521" s="4" t="s">
        <v>15</v>
      </c>
      <c r="R521" s="4"/>
    </row>
    <row r="522" spans="15:18" x14ac:dyDescent="0.25">
      <c r="O522" s="47">
        <v>44948.666666666701</v>
      </c>
      <c r="P522" s="48">
        <v>3.5790000000000002</v>
      </c>
      <c r="Q522" s="4" t="s">
        <v>15</v>
      </c>
      <c r="R522" s="4"/>
    </row>
    <row r="523" spans="15:18" x14ac:dyDescent="0.25">
      <c r="O523" s="47">
        <v>44948.708333333299</v>
      </c>
      <c r="P523" s="48">
        <v>4.4349999999999996</v>
      </c>
      <c r="Q523" s="4" t="s">
        <v>15</v>
      </c>
      <c r="R523" s="4"/>
    </row>
    <row r="524" spans="15:18" x14ac:dyDescent="0.25">
      <c r="O524" s="47">
        <v>44948.75</v>
      </c>
      <c r="P524" s="48">
        <v>3.9820000000000002</v>
      </c>
      <c r="Q524" s="4" t="s">
        <v>15</v>
      </c>
      <c r="R524" s="4"/>
    </row>
    <row r="525" spans="15:18" x14ac:dyDescent="0.25">
      <c r="O525" s="47">
        <v>44948.791666666701</v>
      </c>
      <c r="P525" s="48">
        <v>3.621</v>
      </c>
      <c r="Q525" s="4" t="s">
        <v>15</v>
      </c>
      <c r="R525" s="4"/>
    </row>
    <row r="526" spans="15:18" x14ac:dyDescent="0.25">
      <c r="O526" s="47">
        <v>44948.833333333299</v>
      </c>
      <c r="P526" s="48">
        <v>4.03</v>
      </c>
      <c r="Q526" s="4" t="s">
        <v>15</v>
      </c>
      <c r="R526" s="4"/>
    </row>
    <row r="527" spans="15:18" x14ac:dyDescent="0.25">
      <c r="O527" s="47">
        <v>44948.875</v>
      </c>
      <c r="P527" s="48">
        <v>5.3029999999999999</v>
      </c>
      <c r="Q527" s="4" t="s">
        <v>15</v>
      </c>
      <c r="R527" s="4"/>
    </row>
    <row r="528" spans="15:18" x14ac:dyDescent="0.25">
      <c r="O528" s="47">
        <v>44948.916666666701</v>
      </c>
      <c r="P528" s="48">
        <v>3.1379999999999999</v>
      </c>
      <c r="Q528" s="4" t="s">
        <v>15</v>
      </c>
      <c r="R528" s="4"/>
    </row>
    <row r="529" spans="15:18" x14ac:dyDescent="0.25">
      <c r="O529" s="47">
        <v>44948.958333333299</v>
      </c>
      <c r="P529" s="48">
        <v>4.3470000000000004</v>
      </c>
      <c r="Q529" s="4" t="s">
        <v>15</v>
      </c>
      <c r="R529" s="4"/>
    </row>
    <row r="530" spans="15:18" x14ac:dyDescent="0.25">
      <c r="O530" s="47">
        <v>44949</v>
      </c>
      <c r="P530" s="48">
        <v>3.03</v>
      </c>
      <c r="Q530" s="4" t="s">
        <v>15</v>
      </c>
      <c r="R530" s="4"/>
    </row>
    <row r="531" spans="15:18" x14ac:dyDescent="0.25">
      <c r="O531" s="47">
        <v>44949.041666666701</v>
      </c>
      <c r="P531" s="48">
        <v>3.0779999999999998</v>
      </c>
      <c r="Q531" s="4" t="s">
        <v>15</v>
      </c>
      <c r="R531" s="4"/>
    </row>
    <row r="532" spans="15:18" x14ac:dyDescent="0.25">
      <c r="O532" s="47">
        <v>44949.083333333299</v>
      </c>
      <c r="P532" s="48">
        <v>3.012</v>
      </c>
      <c r="Q532" s="4" t="s">
        <v>15</v>
      </c>
      <c r="R532" s="4"/>
    </row>
    <row r="533" spans="15:18" x14ac:dyDescent="0.25">
      <c r="O533" s="47">
        <v>44949.125</v>
      </c>
      <c r="P533" s="48">
        <v>3.78</v>
      </c>
      <c r="Q533" s="4" t="s">
        <v>15</v>
      </c>
      <c r="R533" s="4"/>
    </row>
    <row r="534" spans="15:18" x14ac:dyDescent="0.25">
      <c r="O534" s="47">
        <v>44949.166666666701</v>
      </c>
      <c r="P534" s="48">
        <v>2.9209999999999998</v>
      </c>
      <c r="Q534" s="4" t="s">
        <v>15</v>
      </c>
      <c r="R534" s="4"/>
    </row>
    <row r="535" spans="15:18" x14ac:dyDescent="0.25">
      <c r="O535" s="47">
        <v>44949.208333333299</v>
      </c>
      <c r="P535" s="48">
        <v>2.96</v>
      </c>
      <c r="Q535" s="4" t="s">
        <v>15</v>
      </c>
      <c r="R535" s="4"/>
    </row>
    <row r="536" spans="15:18" x14ac:dyDescent="0.25">
      <c r="O536" s="47">
        <v>44949.25</v>
      </c>
      <c r="P536" s="48">
        <v>4.7809999999999997</v>
      </c>
      <c r="Q536" s="4" t="s">
        <v>15</v>
      </c>
      <c r="R536" s="4"/>
    </row>
    <row r="537" spans="15:18" x14ac:dyDescent="0.25">
      <c r="O537" s="47">
        <v>44949.291666666701</v>
      </c>
      <c r="P537" s="48">
        <v>3.0760000000000001</v>
      </c>
      <c r="Q537" s="4" t="s">
        <v>15</v>
      </c>
      <c r="R537" s="4"/>
    </row>
    <row r="538" spans="15:18" x14ac:dyDescent="0.25">
      <c r="O538" s="47">
        <v>44949.333333333299</v>
      </c>
      <c r="P538" s="48">
        <v>2.9870000000000001</v>
      </c>
      <c r="Q538" s="4" t="s">
        <v>15</v>
      </c>
      <c r="R538" s="4"/>
    </row>
    <row r="539" spans="15:18" x14ac:dyDescent="0.25">
      <c r="O539" s="47">
        <v>44949.375</v>
      </c>
      <c r="P539" s="48">
        <v>3.0019999999999998</v>
      </c>
      <c r="Q539" s="4" t="s">
        <v>15</v>
      </c>
      <c r="R539" s="4"/>
    </row>
    <row r="540" spans="15:18" x14ac:dyDescent="0.25">
      <c r="O540" s="47">
        <v>44949.416666666701</v>
      </c>
      <c r="P540" s="48">
        <v>3.2290000000000001</v>
      </c>
      <c r="Q540" s="4" t="s">
        <v>15</v>
      </c>
      <c r="R540" s="4"/>
    </row>
    <row r="541" spans="15:18" x14ac:dyDescent="0.25">
      <c r="O541" s="47">
        <v>44949.458333333299</v>
      </c>
      <c r="P541" s="48">
        <v>4.3209999999999997</v>
      </c>
      <c r="Q541" s="4" t="s">
        <v>15</v>
      </c>
      <c r="R541" s="4"/>
    </row>
    <row r="542" spans="15:18" x14ac:dyDescent="0.25">
      <c r="O542" s="47">
        <v>44949.5</v>
      </c>
      <c r="P542" s="48">
        <v>3.5880000000000001</v>
      </c>
      <c r="Q542" s="4" t="s">
        <v>15</v>
      </c>
      <c r="R542" s="4"/>
    </row>
    <row r="543" spans="15:18" x14ac:dyDescent="0.25">
      <c r="O543" s="47">
        <v>44949.541666666701</v>
      </c>
      <c r="P543" s="48">
        <v>4.0949999999999998</v>
      </c>
      <c r="Q543" s="4" t="s">
        <v>15</v>
      </c>
      <c r="R543" s="4"/>
    </row>
    <row r="544" spans="15:18" x14ac:dyDescent="0.25">
      <c r="O544" s="47">
        <v>44949.583333333299</v>
      </c>
      <c r="P544" s="48">
        <v>3.4220000000000002</v>
      </c>
      <c r="Q544" s="4" t="s">
        <v>15</v>
      </c>
      <c r="R544" s="4"/>
    </row>
    <row r="545" spans="15:18" x14ac:dyDescent="0.25">
      <c r="O545" s="47">
        <v>44949.625</v>
      </c>
      <c r="P545" s="48">
        <v>3.4630000000000001</v>
      </c>
      <c r="Q545" s="4" t="s">
        <v>15</v>
      </c>
      <c r="R545" s="4"/>
    </row>
    <row r="546" spans="15:18" x14ac:dyDescent="0.25">
      <c r="O546" s="47">
        <v>44949.666666666701</v>
      </c>
      <c r="P546" s="48">
        <v>4.8650000000000002</v>
      </c>
      <c r="Q546" s="4" t="s">
        <v>15</v>
      </c>
      <c r="R546" s="4"/>
    </row>
    <row r="547" spans="15:18" x14ac:dyDescent="0.25">
      <c r="O547" s="47">
        <v>44949.708333333299</v>
      </c>
      <c r="P547" s="48">
        <v>3.5030000000000001</v>
      </c>
      <c r="Q547" s="4" t="s">
        <v>15</v>
      </c>
      <c r="R547" s="4"/>
    </row>
    <row r="548" spans="15:18" x14ac:dyDescent="0.25">
      <c r="O548" s="47">
        <v>44949.75</v>
      </c>
      <c r="P548" s="48">
        <v>3.5350000000000001</v>
      </c>
      <c r="Q548" s="4" t="s">
        <v>15</v>
      </c>
      <c r="R548" s="4"/>
    </row>
    <row r="549" spans="15:18" x14ac:dyDescent="0.25">
      <c r="O549" s="47">
        <v>44949.791666666701</v>
      </c>
      <c r="P549" s="48">
        <v>3.6819999999999999</v>
      </c>
      <c r="Q549" s="4" t="s">
        <v>15</v>
      </c>
      <c r="R549" s="4"/>
    </row>
    <row r="550" spans="15:18" x14ac:dyDescent="0.25">
      <c r="O550" s="47">
        <v>44949.833333333299</v>
      </c>
      <c r="P550" s="48">
        <v>3.9860000000000002</v>
      </c>
      <c r="Q550" s="4" t="s">
        <v>15</v>
      </c>
      <c r="R550" s="4"/>
    </row>
    <row r="551" spans="15:18" x14ac:dyDescent="0.25">
      <c r="O551" s="47">
        <v>44949.875</v>
      </c>
      <c r="P551" s="48">
        <v>4.1449999999999996</v>
      </c>
      <c r="Q551" s="4" t="s">
        <v>15</v>
      </c>
      <c r="R551" s="4"/>
    </row>
    <row r="552" spans="15:18" x14ac:dyDescent="0.25">
      <c r="O552" s="47">
        <v>44949.916666666701</v>
      </c>
      <c r="P552" s="48">
        <v>3.1339999999999999</v>
      </c>
      <c r="Q552" s="4" t="s">
        <v>15</v>
      </c>
      <c r="R552" s="4"/>
    </row>
    <row r="553" spans="15:18" x14ac:dyDescent="0.25">
      <c r="O553" s="47">
        <v>44949.958333333299</v>
      </c>
      <c r="P553" s="48">
        <v>2.9540000000000002</v>
      </c>
      <c r="Q553" s="4" t="s">
        <v>15</v>
      </c>
      <c r="R553" s="4"/>
    </row>
    <row r="554" spans="15:18" x14ac:dyDescent="0.25">
      <c r="O554" s="47">
        <v>44950</v>
      </c>
      <c r="P554" s="48">
        <v>3.012</v>
      </c>
      <c r="Q554" s="4" t="s">
        <v>15</v>
      </c>
      <c r="R554" s="4"/>
    </row>
    <row r="555" spans="15:18" x14ac:dyDescent="0.25">
      <c r="O555" s="47">
        <v>44950.041666666701</v>
      </c>
      <c r="P555" s="48">
        <v>2.702</v>
      </c>
      <c r="Q555" s="4" t="s">
        <v>15</v>
      </c>
      <c r="R555" s="4"/>
    </row>
    <row r="556" spans="15:18" x14ac:dyDescent="0.25">
      <c r="O556" s="47">
        <v>44950.083333333299</v>
      </c>
      <c r="P556" s="48">
        <v>2.3759999999999999</v>
      </c>
      <c r="Q556" s="4" t="s">
        <v>15</v>
      </c>
      <c r="R556" s="4"/>
    </row>
    <row r="557" spans="15:18" x14ac:dyDescent="0.25">
      <c r="O557" s="47">
        <v>44950.125</v>
      </c>
      <c r="P557" s="48">
        <v>2.1920000000000002</v>
      </c>
      <c r="Q557" s="4" t="s">
        <v>15</v>
      </c>
      <c r="R557" s="4"/>
    </row>
    <row r="558" spans="15:18" x14ac:dyDescent="0.25">
      <c r="O558" s="47">
        <v>44950.166666666701</v>
      </c>
      <c r="P558" s="48">
        <v>2.157</v>
      </c>
      <c r="Q558" s="4" t="s">
        <v>15</v>
      </c>
      <c r="R558" s="4"/>
    </row>
    <row r="559" spans="15:18" x14ac:dyDescent="0.25">
      <c r="O559" s="47">
        <v>44950.208333333299</v>
      </c>
      <c r="P559" s="48">
        <v>2.23</v>
      </c>
      <c r="Q559" s="4" t="s">
        <v>15</v>
      </c>
      <c r="R559" s="4"/>
    </row>
    <row r="560" spans="15:18" x14ac:dyDescent="0.25">
      <c r="O560" s="47">
        <v>44950.25</v>
      </c>
      <c r="P560" s="48">
        <v>3.9</v>
      </c>
      <c r="Q560" s="4" t="s">
        <v>15</v>
      </c>
      <c r="R560" s="4"/>
    </row>
    <row r="561" spans="15:18" x14ac:dyDescent="0.25">
      <c r="O561" s="47">
        <v>44950.291666666701</v>
      </c>
      <c r="P561" s="48">
        <v>2.343</v>
      </c>
      <c r="Q561" s="4" t="s">
        <v>15</v>
      </c>
      <c r="R561" s="4"/>
    </row>
    <row r="562" spans="15:18" x14ac:dyDescent="0.25">
      <c r="O562" s="47">
        <v>44950.333333333299</v>
      </c>
      <c r="P562" s="48">
        <v>2.3439999999999999</v>
      </c>
      <c r="Q562" s="4" t="s">
        <v>15</v>
      </c>
      <c r="R562" s="4"/>
    </row>
    <row r="563" spans="15:18" x14ac:dyDescent="0.25">
      <c r="O563" s="47">
        <v>44950.375</v>
      </c>
      <c r="P563" s="48">
        <v>2.1720000000000002</v>
      </c>
      <c r="Q563" s="4" t="s">
        <v>15</v>
      </c>
      <c r="R563" s="4"/>
    </row>
    <row r="564" spans="15:18" x14ac:dyDescent="0.25">
      <c r="O564" s="47">
        <v>44950.416666666701</v>
      </c>
      <c r="P564" s="48">
        <v>2.1909999999999998</v>
      </c>
      <c r="Q564" s="4" t="s">
        <v>15</v>
      </c>
      <c r="R564" s="4"/>
    </row>
    <row r="565" spans="15:18" x14ac:dyDescent="0.25">
      <c r="O565" s="47">
        <v>44950.458333333299</v>
      </c>
      <c r="P565" s="48">
        <v>2.2770000000000001</v>
      </c>
      <c r="Q565" s="4" t="s">
        <v>15</v>
      </c>
      <c r="R565" s="4"/>
    </row>
    <row r="566" spans="15:18" x14ac:dyDescent="0.25">
      <c r="O566" s="47">
        <v>44950.5</v>
      </c>
      <c r="P566" s="48">
        <v>1.8959999999999999</v>
      </c>
      <c r="Q566" s="4" t="s">
        <v>15</v>
      </c>
      <c r="R566" s="4"/>
    </row>
    <row r="567" spans="15:18" x14ac:dyDescent="0.25">
      <c r="O567" s="47">
        <v>44950.541666666701</v>
      </c>
      <c r="P567" s="48">
        <v>2.044</v>
      </c>
      <c r="Q567" s="4" t="s">
        <v>15</v>
      </c>
      <c r="R567" s="4"/>
    </row>
    <row r="568" spans="15:18" x14ac:dyDescent="0.25">
      <c r="O568" s="47">
        <v>44950.583333333299</v>
      </c>
      <c r="P568" s="48">
        <v>2.0049999999999999</v>
      </c>
      <c r="Q568" s="4" t="s">
        <v>15</v>
      </c>
      <c r="R568" s="4"/>
    </row>
    <row r="569" spans="15:18" x14ac:dyDescent="0.25">
      <c r="O569" s="47">
        <v>44950.625</v>
      </c>
      <c r="P569" s="48">
        <v>1.907</v>
      </c>
      <c r="Q569" s="4" t="s">
        <v>15</v>
      </c>
      <c r="R569" s="4"/>
    </row>
    <row r="570" spans="15:18" x14ac:dyDescent="0.25">
      <c r="O570" s="47">
        <v>44950.666666666701</v>
      </c>
      <c r="P570" s="48">
        <v>2.8210000000000002</v>
      </c>
      <c r="Q570" s="4" t="s">
        <v>15</v>
      </c>
      <c r="R570" s="4"/>
    </row>
    <row r="571" spans="15:18" x14ac:dyDescent="0.25">
      <c r="O571" s="47">
        <v>44950.708333333299</v>
      </c>
      <c r="P571" s="48">
        <v>2.512</v>
      </c>
      <c r="Q571" s="4" t="s">
        <v>15</v>
      </c>
      <c r="R571" s="4"/>
    </row>
    <row r="572" spans="15:18" x14ac:dyDescent="0.25">
      <c r="O572" s="47">
        <v>44950.75</v>
      </c>
      <c r="P572" s="48">
        <v>3.3330000000000002</v>
      </c>
      <c r="Q572" s="4" t="s">
        <v>15</v>
      </c>
      <c r="R572" s="4"/>
    </row>
    <row r="573" spans="15:18" x14ac:dyDescent="0.25">
      <c r="O573" s="47">
        <v>44950.791666666701</v>
      </c>
      <c r="P573" s="48">
        <v>2.65</v>
      </c>
      <c r="Q573" s="4" t="s">
        <v>15</v>
      </c>
      <c r="R573" s="4"/>
    </row>
    <row r="574" spans="15:18" x14ac:dyDescent="0.25">
      <c r="O574" s="47">
        <v>44950.833333333299</v>
      </c>
      <c r="P574" s="48">
        <v>3.7810000000000001</v>
      </c>
      <c r="Q574" s="4" t="s">
        <v>15</v>
      </c>
      <c r="R574" s="4"/>
    </row>
    <row r="575" spans="15:18" x14ac:dyDescent="0.25">
      <c r="O575" s="47">
        <v>44950.875</v>
      </c>
      <c r="P575" s="48">
        <v>2.9870000000000001</v>
      </c>
      <c r="Q575" s="4" t="s">
        <v>15</v>
      </c>
      <c r="R575" s="4"/>
    </row>
    <row r="576" spans="15:18" x14ac:dyDescent="0.25">
      <c r="O576" s="47">
        <v>44950.916666666701</v>
      </c>
      <c r="P576" s="48">
        <v>1.9710000000000001</v>
      </c>
      <c r="Q576" s="4" t="s">
        <v>15</v>
      </c>
      <c r="R576" s="4"/>
    </row>
    <row r="577" spans="15:18" x14ac:dyDescent="0.25">
      <c r="O577" s="47">
        <v>44950.958333333299</v>
      </c>
      <c r="P577" s="48">
        <v>1.9470000000000001</v>
      </c>
      <c r="Q577" s="4" t="s">
        <v>15</v>
      </c>
      <c r="R577" s="4"/>
    </row>
    <row r="578" spans="15:18" x14ac:dyDescent="0.25">
      <c r="O578" s="47">
        <v>44951</v>
      </c>
      <c r="P578" s="48">
        <v>2.3889999999999998</v>
      </c>
      <c r="Q578" s="4" t="s">
        <v>15</v>
      </c>
      <c r="R578" s="4"/>
    </row>
    <row r="579" spans="15:18" x14ac:dyDescent="0.25">
      <c r="O579" s="47">
        <v>44951.041666666701</v>
      </c>
      <c r="P579" s="48">
        <v>1.669</v>
      </c>
      <c r="Q579" s="4" t="s">
        <v>15</v>
      </c>
      <c r="R579" s="4"/>
    </row>
    <row r="580" spans="15:18" x14ac:dyDescent="0.25">
      <c r="O580" s="47">
        <v>44951.083333333299</v>
      </c>
      <c r="P580" s="48">
        <v>1.964</v>
      </c>
      <c r="Q580" s="4" t="s">
        <v>15</v>
      </c>
      <c r="R580" s="4"/>
    </row>
    <row r="581" spans="15:18" x14ac:dyDescent="0.25">
      <c r="O581" s="47">
        <v>44951.125</v>
      </c>
      <c r="P581" s="48">
        <v>1.74</v>
      </c>
      <c r="Q581" s="4" t="s">
        <v>15</v>
      </c>
      <c r="R581" s="4"/>
    </row>
    <row r="582" spans="15:18" x14ac:dyDescent="0.25">
      <c r="O582" s="47">
        <v>44951.166666666701</v>
      </c>
      <c r="P582" s="48">
        <v>1.5760000000000001</v>
      </c>
      <c r="Q582" s="4" t="s">
        <v>15</v>
      </c>
      <c r="R582" s="4"/>
    </row>
    <row r="583" spans="15:18" x14ac:dyDescent="0.25">
      <c r="O583" s="47">
        <v>44951.208333333299</v>
      </c>
      <c r="P583" s="48">
        <v>1.9379999999999999</v>
      </c>
      <c r="Q583" s="4" t="s">
        <v>15</v>
      </c>
      <c r="R583" s="4"/>
    </row>
    <row r="584" spans="15:18" x14ac:dyDescent="0.25">
      <c r="O584" s="47">
        <v>44951.25</v>
      </c>
      <c r="P584" s="48">
        <v>3.0939999999999999</v>
      </c>
      <c r="Q584" s="4" t="s">
        <v>15</v>
      </c>
      <c r="R584" s="4"/>
    </row>
    <row r="585" spans="15:18" x14ac:dyDescent="0.25">
      <c r="O585" s="47">
        <v>44951.291666666701</v>
      </c>
      <c r="P585" s="48">
        <v>1.77</v>
      </c>
      <c r="Q585" s="4" t="s">
        <v>15</v>
      </c>
      <c r="R585" s="4"/>
    </row>
    <row r="586" spans="15:18" x14ac:dyDescent="0.25">
      <c r="O586" s="47">
        <v>44951.333333333299</v>
      </c>
      <c r="P586" s="48">
        <v>1.89</v>
      </c>
      <c r="Q586" s="4" t="s">
        <v>15</v>
      </c>
      <c r="R586" s="4"/>
    </row>
    <row r="587" spans="15:18" x14ac:dyDescent="0.25">
      <c r="O587" s="47">
        <v>44951.375</v>
      </c>
      <c r="P587" s="48">
        <v>1.5369999999999999</v>
      </c>
      <c r="Q587" s="4" t="s">
        <v>15</v>
      </c>
      <c r="R587" s="4"/>
    </row>
    <row r="588" spans="15:18" x14ac:dyDescent="0.25">
      <c r="O588" s="47">
        <v>44951.416666666701</v>
      </c>
      <c r="P588" s="48">
        <v>2.282</v>
      </c>
      <c r="Q588" s="4" t="s">
        <v>15</v>
      </c>
      <c r="R588" s="4"/>
    </row>
    <row r="589" spans="15:18" x14ac:dyDescent="0.25">
      <c r="O589" s="47">
        <v>44951.458333333299</v>
      </c>
      <c r="P589" s="48">
        <v>1.5269999999999999</v>
      </c>
      <c r="Q589" s="4" t="s">
        <v>15</v>
      </c>
      <c r="R589" s="4"/>
    </row>
    <row r="590" spans="15:18" x14ac:dyDescent="0.25">
      <c r="O590" s="47">
        <v>44951.5</v>
      </c>
      <c r="P590" s="48">
        <v>1.56</v>
      </c>
      <c r="Q590" s="4" t="s">
        <v>15</v>
      </c>
      <c r="R590" s="4"/>
    </row>
    <row r="591" spans="15:18" x14ac:dyDescent="0.25">
      <c r="O591" s="47">
        <v>44951.541666666701</v>
      </c>
      <c r="P591" s="48">
        <v>1.9490000000000001</v>
      </c>
      <c r="Q591" s="4" t="s">
        <v>15</v>
      </c>
      <c r="R591" s="4"/>
    </row>
    <row r="592" spans="15:18" x14ac:dyDescent="0.25">
      <c r="O592" s="47">
        <v>44951.583333333299</v>
      </c>
      <c r="P592" s="48">
        <v>1.798</v>
      </c>
      <c r="Q592" s="4" t="s">
        <v>15</v>
      </c>
      <c r="R592" s="4"/>
    </row>
    <row r="593" spans="15:18" x14ac:dyDescent="0.25">
      <c r="O593" s="47">
        <v>44951.625</v>
      </c>
      <c r="P593" s="48">
        <v>1.845</v>
      </c>
      <c r="Q593" s="4" t="s">
        <v>15</v>
      </c>
      <c r="R593" s="4"/>
    </row>
    <row r="594" spans="15:18" x14ac:dyDescent="0.25">
      <c r="O594" s="47">
        <v>44951.666666666701</v>
      </c>
      <c r="P594" s="48">
        <v>2.73</v>
      </c>
      <c r="Q594" s="4" t="s">
        <v>15</v>
      </c>
      <c r="R594" s="4"/>
    </row>
    <row r="595" spans="15:18" x14ac:dyDescent="0.25">
      <c r="O595" s="47">
        <v>44951.708333333299</v>
      </c>
      <c r="P595" s="48">
        <v>2.8690000000000002</v>
      </c>
      <c r="Q595" s="4" t="s">
        <v>15</v>
      </c>
      <c r="R595" s="4"/>
    </row>
    <row r="596" spans="15:18" x14ac:dyDescent="0.25">
      <c r="O596" s="47">
        <v>44951.75</v>
      </c>
      <c r="P596" s="48">
        <v>3.165</v>
      </c>
      <c r="Q596" s="4" t="s">
        <v>15</v>
      </c>
      <c r="R596" s="4"/>
    </row>
    <row r="597" spans="15:18" x14ac:dyDescent="0.25">
      <c r="O597" s="47">
        <v>44951.791666666701</v>
      </c>
      <c r="P597" s="48">
        <v>3.1459999999999999</v>
      </c>
      <c r="Q597" s="4" t="s">
        <v>15</v>
      </c>
      <c r="R597" s="4"/>
    </row>
    <row r="598" spans="15:18" x14ac:dyDescent="0.25">
      <c r="O598" s="47">
        <v>44951.833333333299</v>
      </c>
      <c r="P598" s="48">
        <v>3.9390000000000001</v>
      </c>
      <c r="Q598" s="4" t="s">
        <v>15</v>
      </c>
      <c r="R598" s="4"/>
    </row>
    <row r="599" spans="15:18" x14ac:dyDescent="0.25">
      <c r="O599" s="47">
        <v>44951.875</v>
      </c>
      <c r="P599" s="48">
        <v>2.585</v>
      </c>
      <c r="Q599" s="4" t="s">
        <v>15</v>
      </c>
      <c r="R599" s="4"/>
    </row>
    <row r="600" spans="15:18" x14ac:dyDescent="0.25">
      <c r="O600" s="47">
        <v>44951.916666666701</v>
      </c>
      <c r="P600" s="48">
        <v>1.802</v>
      </c>
      <c r="Q600" s="4" t="s">
        <v>15</v>
      </c>
      <c r="R600" s="4"/>
    </row>
    <row r="601" spans="15:18" x14ac:dyDescent="0.25">
      <c r="O601" s="47">
        <v>44951.958333333299</v>
      </c>
      <c r="P601" s="48">
        <v>1.9710000000000001</v>
      </c>
      <c r="Q601" s="4" t="s">
        <v>15</v>
      </c>
      <c r="R601" s="4"/>
    </row>
    <row r="602" spans="15:18" x14ac:dyDescent="0.25">
      <c r="O602" s="47">
        <v>44952</v>
      </c>
      <c r="P602" s="48">
        <v>2.3540000000000001</v>
      </c>
      <c r="Q602" s="4" t="s">
        <v>15</v>
      </c>
      <c r="R602" s="4"/>
    </row>
    <row r="603" spans="15:18" x14ac:dyDescent="0.25">
      <c r="O603" s="47">
        <v>44952.041666666701</v>
      </c>
      <c r="P603" s="48">
        <v>1.5609999999999999</v>
      </c>
      <c r="Q603" s="4" t="s">
        <v>15</v>
      </c>
      <c r="R603" s="4"/>
    </row>
    <row r="604" spans="15:18" x14ac:dyDescent="0.25">
      <c r="O604" s="47">
        <v>44952.083333333299</v>
      </c>
      <c r="P604" s="48">
        <v>1.7909999999999999</v>
      </c>
      <c r="Q604" s="4" t="s">
        <v>15</v>
      </c>
      <c r="R604" s="4"/>
    </row>
    <row r="605" spans="15:18" x14ac:dyDescent="0.25">
      <c r="O605" s="47">
        <v>44952.125</v>
      </c>
      <c r="P605" s="48">
        <v>1.796</v>
      </c>
      <c r="Q605" s="4" t="s">
        <v>15</v>
      </c>
      <c r="R605" s="4"/>
    </row>
    <row r="606" spans="15:18" x14ac:dyDescent="0.25">
      <c r="O606" s="47">
        <v>44952.166666666701</v>
      </c>
      <c r="P606" s="48">
        <v>1.538</v>
      </c>
      <c r="Q606" s="4" t="s">
        <v>15</v>
      </c>
      <c r="R606" s="4"/>
    </row>
    <row r="607" spans="15:18" x14ac:dyDescent="0.25">
      <c r="O607" s="47">
        <v>44952.208333333299</v>
      </c>
      <c r="P607" s="48">
        <v>1.649</v>
      </c>
      <c r="Q607" s="4" t="s">
        <v>15</v>
      </c>
      <c r="R607" s="4"/>
    </row>
    <row r="608" spans="15:18" x14ac:dyDescent="0.25">
      <c r="O608" s="47">
        <v>44952.25</v>
      </c>
      <c r="P608" s="48">
        <v>3.831</v>
      </c>
      <c r="Q608" s="4" t="s">
        <v>15</v>
      </c>
      <c r="R608" s="4"/>
    </row>
    <row r="609" spans="15:18" x14ac:dyDescent="0.25">
      <c r="O609" s="47">
        <v>44952.291666666701</v>
      </c>
      <c r="P609" s="48">
        <v>2.3050000000000002</v>
      </c>
      <c r="Q609" s="4" t="s">
        <v>15</v>
      </c>
      <c r="R609" s="4"/>
    </row>
    <row r="610" spans="15:18" x14ac:dyDescent="0.25">
      <c r="O610" s="47">
        <v>44952.333333333299</v>
      </c>
      <c r="P610" s="48">
        <v>2.3090000000000002</v>
      </c>
      <c r="Q610" s="4" t="s">
        <v>15</v>
      </c>
      <c r="R610" s="4"/>
    </row>
    <row r="611" spans="15:18" x14ac:dyDescent="0.25">
      <c r="O611" s="47">
        <v>44952.375</v>
      </c>
      <c r="P611" s="48">
        <v>2.3180000000000001</v>
      </c>
      <c r="Q611" s="4" t="s">
        <v>15</v>
      </c>
      <c r="R611" s="4"/>
    </row>
    <row r="612" spans="15:18" x14ac:dyDescent="0.25">
      <c r="O612" s="47">
        <v>44952.416666666701</v>
      </c>
      <c r="P612" s="48">
        <v>2.3290000000000002</v>
      </c>
      <c r="Q612" s="4" t="s">
        <v>15</v>
      </c>
      <c r="R612" s="4"/>
    </row>
    <row r="613" spans="15:18" x14ac:dyDescent="0.25">
      <c r="O613" s="47">
        <v>44952.458333333299</v>
      </c>
      <c r="P613" s="48">
        <v>1.7669999999999999</v>
      </c>
      <c r="Q613" s="4" t="s">
        <v>15</v>
      </c>
      <c r="R613" s="4"/>
    </row>
    <row r="614" spans="15:18" x14ac:dyDescent="0.25">
      <c r="O614" s="47">
        <v>44952.5</v>
      </c>
      <c r="P614" s="48">
        <v>2.5070000000000001</v>
      </c>
      <c r="Q614" s="4" t="s">
        <v>15</v>
      </c>
      <c r="R614" s="4"/>
    </row>
    <row r="615" spans="15:18" x14ac:dyDescent="0.25">
      <c r="O615" s="47">
        <v>44952.541666666701</v>
      </c>
      <c r="P615" s="48">
        <v>2.5169999999999999</v>
      </c>
      <c r="Q615" s="4" t="s">
        <v>15</v>
      </c>
      <c r="R615" s="4"/>
    </row>
    <row r="616" spans="15:18" x14ac:dyDescent="0.25">
      <c r="O616" s="47">
        <v>44952.583333333299</v>
      </c>
      <c r="P616" s="48">
        <v>2.149</v>
      </c>
      <c r="Q616" s="4" t="s">
        <v>15</v>
      </c>
      <c r="R616" s="4"/>
    </row>
    <row r="617" spans="15:18" x14ac:dyDescent="0.25">
      <c r="O617" s="47">
        <v>44952.625</v>
      </c>
      <c r="P617" s="48">
        <v>2.242</v>
      </c>
      <c r="Q617" s="4" t="s">
        <v>15</v>
      </c>
      <c r="R617" s="4"/>
    </row>
    <row r="618" spans="15:18" x14ac:dyDescent="0.25">
      <c r="O618" s="47">
        <v>44952.666666666701</v>
      </c>
      <c r="P618" s="48">
        <v>2.9510000000000001</v>
      </c>
      <c r="Q618" s="4" t="s">
        <v>15</v>
      </c>
      <c r="R618" s="4"/>
    </row>
    <row r="619" spans="15:18" x14ac:dyDescent="0.25">
      <c r="O619" s="47">
        <v>44952.708333333299</v>
      </c>
      <c r="P619" s="48">
        <v>3.3759999999999999</v>
      </c>
      <c r="Q619" s="4" t="s">
        <v>15</v>
      </c>
      <c r="R619" s="4"/>
    </row>
    <row r="620" spans="15:18" x14ac:dyDescent="0.25">
      <c r="O620" s="47">
        <v>44952.75</v>
      </c>
      <c r="P620" s="48">
        <v>3.927</v>
      </c>
      <c r="Q620" s="4" t="s">
        <v>15</v>
      </c>
      <c r="R620" s="4"/>
    </row>
    <row r="621" spans="15:18" x14ac:dyDescent="0.25">
      <c r="O621" s="47">
        <v>44952.791666666701</v>
      </c>
      <c r="P621" s="48">
        <v>4.3</v>
      </c>
      <c r="Q621" s="4" t="s">
        <v>15</v>
      </c>
      <c r="R621" s="4"/>
    </row>
    <row r="622" spans="15:18" x14ac:dyDescent="0.25">
      <c r="O622" s="47">
        <v>44952.833333333299</v>
      </c>
      <c r="P622" s="48">
        <v>3.6859999999999999</v>
      </c>
      <c r="Q622" s="4" t="s">
        <v>15</v>
      </c>
      <c r="R622" s="4"/>
    </row>
    <row r="623" spans="15:18" x14ac:dyDescent="0.25">
      <c r="O623" s="47">
        <v>44952.875</v>
      </c>
      <c r="P623" s="48">
        <v>3.9889999999999999</v>
      </c>
      <c r="Q623" s="4" t="s">
        <v>15</v>
      </c>
      <c r="R623" s="4"/>
    </row>
    <row r="624" spans="15:18" x14ac:dyDescent="0.25">
      <c r="O624" s="47">
        <v>44952.916666666701</v>
      </c>
      <c r="P624" s="48">
        <v>3.0139999999999998</v>
      </c>
      <c r="Q624" s="4" t="s">
        <v>15</v>
      </c>
      <c r="R624" s="4"/>
    </row>
    <row r="625" spans="15:18" x14ac:dyDescent="0.25">
      <c r="O625" s="47">
        <v>44952.958333333299</v>
      </c>
      <c r="P625" s="48">
        <v>3.0190000000000001</v>
      </c>
      <c r="Q625" s="4" t="s">
        <v>15</v>
      </c>
      <c r="R625" s="4"/>
    </row>
    <row r="626" spans="15:18" x14ac:dyDescent="0.25">
      <c r="O626" s="47">
        <v>44953</v>
      </c>
      <c r="P626" s="48">
        <v>3.0539999999999998</v>
      </c>
      <c r="Q626" s="4" t="s">
        <v>15</v>
      </c>
      <c r="R626" s="4"/>
    </row>
    <row r="627" spans="15:18" x14ac:dyDescent="0.25">
      <c r="O627" s="47">
        <v>44953.041666666701</v>
      </c>
      <c r="P627" s="48">
        <v>3.2069999999999999</v>
      </c>
      <c r="Q627" s="4" t="s">
        <v>15</v>
      </c>
      <c r="R627" s="4"/>
    </row>
    <row r="628" spans="15:18" x14ac:dyDescent="0.25">
      <c r="O628" s="47">
        <v>44953.083333333299</v>
      </c>
      <c r="P628" s="48">
        <v>3.8580000000000001</v>
      </c>
      <c r="Q628" s="4" t="s">
        <v>15</v>
      </c>
      <c r="R628" s="4"/>
    </row>
    <row r="629" spans="15:18" x14ac:dyDescent="0.25">
      <c r="O629" s="47">
        <v>44953.125</v>
      </c>
      <c r="P629" s="48">
        <v>4.3010000000000002</v>
      </c>
      <c r="Q629" s="4" t="s">
        <v>15</v>
      </c>
      <c r="R629" s="4"/>
    </row>
    <row r="630" spans="15:18" x14ac:dyDescent="0.25">
      <c r="O630" s="47">
        <v>44953.166666666701</v>
      </c>
      <c r="P630" s="48">
        <v>3.0329999999999999</v>
      </c>
      <c r="Q630" s="4" t="s">
        <v>15</v>
      </c>
      <c r="R630" s="4"/>
    </row>
    <row r="631" spans="15:18" x14ac:dyDescent="0.25">
      <c r="O631" s="47">
        <v>44953.208333333299</v>
      </c>
      <c r="P631" s="48">
        <v>3.0350000000000001</v>
      </c>
      <c r="Q631" s="4" t="s">
        <v>15</v>
      </c>
      <c r="R631" s="4"/>
    </row>
    <row r="632" spans="15:18" x14ac:dyDescent="0.25">
      <c r="O632" s="47">
        <v>44953.25</v>
      </c>
      <c r="P632" s="48">
        <v>5.0149999999999997</v>
      </c>
      <c r="Q632" s="4" t="s">
        <v>15</v>
      </c>
      <c r="R632" s="4"/>
    </row>
    <row r="633" spans="15:18" x14ac:dyDescent="0.25">
      <c r="O633" s="47">
        <v>44953.291666666701</v>
      </c>
      <c r="P633" s="48">
        <v>3.0870000000000002</v>
      </c>
      <c r="Q633" s="4" t="s">
        <v>15</v>
      </c>
      <c r="R633" s="4"/>
    </row>
    <row r="634" spans="15:18" x14ac:dyDescent="0.25">
      <c r="O634" s="47">
        <v>44953.333333333299</v>
      </c>
      <c r="P634" s="48">
        <v>3.0449999999999999</v>
      </c>
      <c r="Q634" s="4" t="s">
        <v>15</v>
      </c>
      <c r="R634" s="4"/>
    </row>
    <row r="635" spans="15:18" x14ac:dyDescent="0.25">
      <c r="O635" s="47">
        <v>44953.375</v>
      </c>
      <c r="P635" s="48">
        <v>3.0409999999999999</v>
      </c>
      <c r="Q635" s="4" t="s">
        <v>15</v>
      </c>
      <c r="R635" s="4"/>
    </row>
    <row r="636" spans="15:18" x14ac:dyDescent="0.25">
      <c r="O636" s="47">
        <v>44953.416666666701</v>
      </c>
      <c r="P636" s="48">
        <v>3.0430000000000001</v>
      </c>
      <c r="Q636" s="4" t="s">
        <v>15</v>
      </c>
      <c r="R636" s="4"/>
    </row>
    <row r="637" spans="15:18" x14ac:dyDescent="0.25">
      <c r="O637" s="47">
        <v>44953.458333333299</v>
      </c>
      <c r="P637" s="48">
        <v>3.4780000000000002</v>
      </c>
      <c r="Q637" s="4" t="s">
        <v>15</v>
      </c>
      <c r="R637" s="4"/>
    </row>
    <row r="638" spans="15:18" x14ac:dyDescent="0.25">
      <c r="O638" s="47">
        <v>44953.5</v>
      </c>
      <c r="P638" s="48">
        <v>3.5939999999999999</v>
      </c>
      <c r="Q638" s="4" t="s">
        <v>15</v>
      </c>
      <c r="R638" s="4"/>
    </row>
    <row r="639" spans="15:18" x14ac:dyDescent="0.25">
      <c r="O639" s="47">
        <v>44953.541666666701</v>
      </c>
      <c r="P639" s="48">
        <v>3.4550000000000001</v>
      </c>
      <c r="Q639" s="4" t="s">
        <v>15</v>
      </c>
      <c r="R639" s="4"/>
    </row>
    <row r="640" spans="15:18" x14ac:dyDescent="0.25">
      <c r="O640" s="47">
        <v>44953.583333333299</v>
      </c>
      <c r="P640" s="48">
        <v>3.9449999999999998</v>
      </c>
      <c r="Q640" s="4" t="s">
        <v>15</v>
      </c>
      <c r="R640" s="4"/>
    </row>
    <row r="641" spans="15:18" x14ac:dyDescent="0.25">
      <c r="O641" s="47">
        <v>44953.625</v>
      </c>
      <c r="P641" s="48">
        <v>4.1459999999999999</v>
      </c>
      <c r="Q641" s="4" t="s">
        <v>15</v>
      </c>
      <c r="R641" s="4"/>
    </row>
    <row r="642" spans="15:18" x14ac:dyDescent="0.25">
      <c r="O642" s="47">
        <v>44953.666666666701</v>
      </c>
      <c r="P642" s="48">
        <v>5.0430000000000001</v>
      </c>
      <c r="Q642" s="4" t="s">
        <v>15</v>
      </c>
      <c r="R642" s="4"/>
    </row>
    <row r="643" spans="15:18" x14ac:dyDescent="0.25">
      <c r="O643" s="47">
        <v>44953.708333333299</v>
      </c>
      <c r="P643" s="48">
        <v>5.0350000000000001</v>
      </c>
      <c r="Q643" s="4" t="s">
        <v>15</v>
      </c>
      <c r="R643" s="4"/>
    </row>
    <row r="644" spans="15:18" x14ac:dyDescent="0.25">
      <c r="O644" s="47">
        <v>44953.75</v>
      </c>
      <c r="P644" s="48">
        <v>4.1479999999999997</v>
      </c>
      <c r="Q644" s="4" t="s">
        <v>15</v>
      </c>
      <c r="R644" s="4"/>
    </row>
    <row r="645" spans="15:18" x14ac:dyDescent="0.25">
      <c r="O645" s="47">
        <v>44953.791666666701</v>
      </c>
      <c r="P645" s="48">
        <v>3.62</v>
      </c>
      <c r="Q645" s="4" t="s">
        <v>15</v>
      </c>
      <c r="R645" s="4"/>
    </row>
    <row r="646" spans="15:18" x14ac:dyDescent="0.25">
      <c r="O646" s="47">
        <v>44953.833333333299</v>
      </c>
      <c r="P646" s="48">
        <v>4.1310000000000002</v>
      </c>
      <c r="Q646" s="4" t="s">
        <v>15</v>
      </c>
      <c r="R646" s="4"/>
    </row>
    <row r="647" spans="15:18" x14ac:dyDescent="0.25">
      <c r="O647" s="47">
        <v>44953.875</v>
      </c>
      <c r="P647" s="48">
        <v>3.7509999999999999</v>
      </c>
      <c r="Q647" s="4" t="s">
        <v>15</v>
      </c>
      <c r="R647" s="4"/>
    </row>
    <row r="648" spans="15:18" x14ac:dyDescent="0.25">
      <c r="O648" s="47">
        <v>44953.916666666701</v>
      </c>
      <c r="P648" s="48">
        <v>3.3250000000000002</v>
      </c>
      <c r="Q648" s="4" t="s">
        <v>15</v>
      </c>
      <c r="R648" s="4"/>
    </row>
    <row r="649" spans="15:18" x14ac:dyDescent="0.25">
      <c r="O649" s="47">
        <v>44953.958333333299</v>
      </c>
      <c r="P649" s="48">
        <v>3.1909999999999998</v>
      </c>
      <c r="Q649" s="4" t="s">
        <v>15</v>
      </c>
      <c r="R649" s="4"/>
    </row>
    <row r="650" spans="15:18" x14ac:dyDescent="0.25">
      <c r="O650" s="47">
        <v>44954</v>
      </c>
      <c r="P650" s="48">
        <v>3.1309999999999998</v>
      </c>
      <c r="Q650" s="4" t="s">
        <v>15</v>
      </c>
      <c r="R650" s="4"/>
    </row>
    <row r="651" spans="15:18" x14ac:dyDescent="0.25">
      <c r="O651" s="47">
        <v>44954.041666666701</v>
      </c>
      <c r="P651" s="48">
        <v>2.7690000000000001</v>
      </c>
      <c r="Q651" s="4" t="s">
        <v>15</v>
      </c>
      <c r="R651" s="4"/>
    </row>
    <row r="652" spans="15:18" x14ac:dyDescent="0.25">
      <c r="O652" s="47">
        <v>44954.083333333299</v>
      </c>
      <c r="P652" s="48">
        <v>2.4900000000000002</v>
      </c>
      <c r="Q652" s="4" t="s">
        <v>15</v>
      </c>
      <c r="R652" s="4"/>
    </row>
    <row r="653" spans="15:18" x14ac:dyDescent="0.25">
      <c r="O653" s="47">
        <v>44954.125</v>
      </c>
      <c r="P653" s="48">
        <v>2.262</v>
      </c>
      <c r="Q653" s="4" t="s">
        <v>15</v>
      </c>
      <c r="R653" s="4"/>
    </row>
    <row r="654" spans="15:18" x14ac:dyDescent="0.25">
      <c r="O654" s="47">
        <v>44954.166666666701</v>
      </c>
      <c r="P654" s="48">
        <v>2.2490000000000001</v>
      </c>
      <c r="Q654" s="4" t="s">
        <v>15</v>
      </c>
      <c r="R654" s="4"/>
    </row>
    <row r="655" spans="15:18" x14ac:dyDescent="0.25">
      <c r="O655" s="47">
        <v>44954.208333333299</v>
      </c>
      <c r="P655" s="48">
        <v>2.2349999999999999</v>
      </c>
      <c r="Q655" s="4" t="s">
        <v>15</v>
      </c>
      <c r="R655" s="4"/>
    </row>
    <row r="656" spans="15:18" x14ac:dyDescent="0.25">
      <c r="O656" s="47">
        <v>44954.25</v>
      </c>
      <c r="P656" s="48">
        <v>1.764</v>
      </c>
      <c r="Q656" s="4" t="s">
        <v>15</v>
      </c>
      <c r="R656" s="4"/>
    </row>
    <row r="657" spans="15:18" x14ac:dyDescent="0.25">
      <c r="O657" s="47">
        <v>44954.291666666701</v>
      </c>
      <c r="P657" s="48">
        <v>2.843</v>
      </c>
      <c r="Q657" s="4" t="s">
        <v>15</v>
      </c>
      <c r="R657" s="4"/>
    </row>
    <row r="658" spans="15:18" x14ac:dyDescent="0.25">
      <c r="O658" s="47">
        <v>44954.333333333299</v>
      </c>
      <c r="P658" s="48">
        <v>3.157</v>
      </c>
      <c r="Q658" s="4" t="s">
        <v>15</v>
      </c>
      <c r="R658" s="4"/>
    </row>
    <row r="659" spans="15:18" x14ac:dyDescent="0.25">
      <c r="O659" s="47">
        <v>44954.375</v>
      </c>
      <c r="P659" s="48">
        <v>2.363</v>
      </c>
      <c r="Q659" s="4" t="s">
        <v>15</v>
      </c>
      <c r="R659" s="4"/>
    </row>
    <row r="660" spans="15:18" x14ac:dyDescent="0.25">
      <c r="O660" s="47">
        <v>44954.416666666701</v>
      </c>
      <c r="P660" s="48">
        <v>2.2109999999999999</v>
      </c>
      <c r="Q660" s="4" t="s">
        <v>15</v>
      </c>
      <c r="R660" s="4"/>
    </row>
    <row r="661" spans="15:18" x14ac:dyDescent="0.25">
      <c r="O661" s="47">
        <v>44954.458333333299</v>
      </c>
      <c r="P661" s="48">
        <v>2.0859999999999999</v>
      </c>
      <c r="Q661" s="4" t="s">
        <v>15</v>
      </c>
      <c r="R661" s="4"/>
    </row>
    <row r="662" spans="15:18" x14ac:dyDescent="0.25">
      <c r="O662" s="47">
        <v>44954.5</v>
      </c>
      <c r="P662" s="48">
        <v>2.3610000000000002</v>
      </c>
      <c r="Q662" s="4" t="s">
        <v>15</v>
      </c>
      <c r="R662" s="4"/>
    </row>
    <row r="663" spans="15:18" x14ac:dyDescent="0.25">
      <c r="O663" s="47">
        <v>44954.541666666701</v>
      </c>
      <c r="P663" s="48">
        <v>2.68</v>
      </c>
      <c r="Q663" s="4" t="s">
        <v>15</v>
      </c>
      <c r="R663" s="4"/>
    </row>
    <row r="664" spans="15:18" x14ac:dyDescent="0.25">
      <c r="O664" s="47">
        <v>44954.583333333299</v>
      </c>
      <c r="P664" s="48">
        <v>3.5390000000000001</v>
      </c>
      <c r="Q664" s="4" t="s">
        <v>15</v>
      </c>
      <c r="R664" s="4"/>
    </row>
    <row r="665" spans="15:18" x14ac:dyDescent="0.25">
      <c r="O665" s="47">
        <v>44954.625</v>
      </c>
      <c r="P665" s="48">
        <v>3.294</v>
      </c>
      <c r="Q665" s="4" t="s">
        <v>15</v>
      </c>
      <c r="R665" s="4"/>
    </row>
    <row r="666" spans="15:18" x14ac:dyDescent="0.25">
      <c r="O666" s="47">
        <v>44954.666666666701</v>
      </c>
      <c r="P666" s="48">
        <v>3.5779999999999998</v>
      </c>
      <c r="Q666" s="4" t="s">
        <v>15</v>
      </c>
      <c r="R666" s="4"/>
    </row>
    <row r="667" spans="15:18" x14ac:dyDescent="0.25">
      <c r="O667" s="47">
        <v>44954.708333333299</v>
      </c>
      <c r="P667" s="48">
        <v>3.7570000000000001</v>
      </c>
      <c r="Q667" s="4" t="s">
        <v>15</v>
      </c>
      <c r="R667" s="4"/>
    </row>
    <row r="668" spans="15:18" x14ac:dyDescent="0.25">
      <c r="O668" s="47">
        <v>44954.75</v>
      </c>
      <c r="P668" s="48">
        <v>4.173</v>
      </c>
      <c r="Q668" s="4" t="s">
        <v>15</v>
      </c>
      <c r="R668" s="4"/>
    </row>
    <row r="669" spans="15:18" x14ac:dyDescent="0.25">
      <c r="O669" s="47">
        <v>44954.791666666701</v>
      </c>
      <c r="P669" s="48">
        <v>4.0510000000000002</v>
      </c>
      <c r="Q669" s="4" t="s">
        <v>15</v>
      </c>
      <c r="R669" s="4"/>
    </row>
    <row r="670" spans="15:18" x14ac:dyDescent="0.25">
      <c r="O670" s="47">
        <v>44954.833333333299</v>
      </c>
      <c r="P670" s="48">
        <v>4.577</v>
      </c>
      <c r="Q670" s="4" t="s">
        <v>15</v>
      </c>
      <c r="R670" s="4"/>
    </row>
    <row r="671" spans="15:18" x14ac:dyDescent="0.25">
      <c r="O671" s="47">
        <v>44954.875</v>
      </c>
      <c r="P671" s="48">
        <v>3.375</v>
      </c>
      <c r="Q671" s="4" t="s">
        <v>15</v>
      </c>
      <c r="R671" s="4"/>
    </row>
    <row r="672" spans="15:18" x14ac:dyDescent="0.25">
      <c r="O672" s="47">
        <v>44954.916666666701</v>
      </c>
      <c r="P672" s="48">
        <v>2.9129999999999998</v>
      </c>
      <c r="Q672" s="4" t="s">
        <v>15</v>
      </c>
      <c r="R672" s="4"/>
    </row>
    <row r="673" spans="15:18" x14ac:dyDescent="0.25">
      <c r="O673" s="47">
        <v>44954.958333333299</v>
      </c>
      <c r="P673" s="48">
        <v>3.9359999999999999</v>
      </c>
      <c r="Q673" s="4" t="s">
        <v>15</v>
      </c>
      <c r="R673" s="4"/>
    </row>
    <row r="674" spans="15:18" x14ac:dyDescent="0.25">
      <c r="O674" s="47">
        <v>44955</v>
      </c>
      <c r="P674" s="48">
        <v>2.44</v>
      </c>
      <c r="Q674" s="4" t="s">
        <v>15</v>
      </c>
      <c r="R674" s="4"/>
    </row>
    <row r="675" spans="15:18" x14ac:dyDescent="0.25">
      <c r="O675" s="47">
        <v>44955.041666666701</v>
      </c>
      <c r="P675" s="48">
        <v>2.5529999999999999</v>
      </c>
      <c r="Q675" s="4" t="s">
        <v>15</v>
      </c>
      <c r="R675" s="4"/>
    </row>
    <row r="676" spans="15:18" x14ac:dyDescent="0.25">
      <c r="O676" s="47">
        <v>44955.083333333299</v>
      </c>
      <c r="P676" s="48">
        <v>2.9279999999999999</v>
      </c>
      <c r="Q676" s="4" t="s">
        <v>15</v>
      </c>
      <c r="R676" s="4"/>
    </row>
    <row r="677" spans="15:18" x14ac:dyDescent="0.25">
      <c r="O677" s="47">
        <v>44955.125</v>
      </c>
      <c r="P677" s="48">
        <v>2.2429999999999999</v>
      </c>
      <c r="Q677" s="4" t="s">
        <v>15</v>
      </c>
      <c r="R677" s="4"/>
    </row>
    <row r="678" spans="15:18" x14ac:dyDescent="0.25">
      <c r="O678" s="47">
        <v>44955.166666666701</v>
      </c>
      <c r="P678" s="48">
        <v>2.2650000000000001</v>
      </c>
      <c r="Q678" s="4" t="s">
        <v>15</v>
      </c>
      <c r="R678" s="4"/>
    </row>
    <row r="679" spans="15:18" x14ac:dyDescent="0.25">
      <c r="O679" s="47">
        <v>44955.208333333299</v>
      </c>
      <c r="P679" s="48">
        <v>2.2240000000000002</v>
      </c>
      <c r="Q679" s="4" t="s">
        <v>15</v>
      </c>
      <c r="R679" s="4"/>
    </row>
    <row r="680" spans="15:18" x14ac:dyDescent="0.25">
      <c r="O680" s="47">
        <v>44955.25</v>
      </c>
      <c r="P680" s="48">
        <v>2.9359999999999999</v>
      </c>
      <c r="Q680" s="4" t="s">
        <v>15</v>
      </c>
      <c r="R680" s="4"/>
    </row>
    <row r="681" spans="15:18" x14ac:dyDescent="0.25">
      <c r="O681" s="47">
        <v>44955.291666666701</v>
      </c>
      <c r="P681" s="48">
        <v>2.399</v>
      </c>
      <c r="Q681" s="4" t="s">
        <v>15</v>
      </c>
      <c r="R681" s="4"/>
    </row>
    <row r="682" spans="15:18" x14ac:dyDescent="0.25">
      <c r="O682" s="47">
        <v>44955.333333333299</v>
      </c>
      <c r="P682" s="48">
        <v>2.8290000000000002</v>
      </c>
      <c r="Q682" s="4" t="s">
        <v>15</v>
      </c>
      <c r="R682" s="4"/>
    </row>
    <row r="683" spans="15:18" x14ac:dyDescent="0.25">
      <c r="O683" s="47">
        <v>44955.375</v>
      </c>
      <c r="P683" s="48">
        <v>2.4860000000000002</v>
      </c>
      <c r="Q683" s="4" t="s">
        <v>15</v>
      </c>
      <c r="R683" s="4"/>
    </row>
    <row r="684" spans="15:18" x14ac:dyDescent="0.25">
      <c r="O684" s="47">
        <v>44955.416666666701</v>
      </c>
      <c r="P684" s="48">
        <v>2.5270000000000001</v>
      </c>
      <c r="Q684" s="4" t="s">
        <v>15</v>
      </c>
      <c r="R684" s="4"/>
    </row>
    <row r="685" spans="15:18" x14ac:dyDescent="0.25">
      <c r="O685" s="47">
        <v>44955.458333333299</v>
      </c>
      <c r="P685" s="48">
        <v>1.8160000000000001</v>
      </c>
      <c r="Q685" s="4" t="s">
        <v>15</v>
      </c>
      <c r="R685" s="4"/>
    </row>
    <row r="686" spans="15:18" x14ac:dyDescent="0.25">
      <c r="O686" s="47">
        <v>44955.5</v>
      </c>
      <c r="P686" s="48">
        <v>1.796</v>
      </c>
      <c r="Q686" s="4" t="s">
        <v>15</v>
      </c>
      <c r="R686" s="4"/>
    </row>
    <row r="687" spans="15:18" x14ac:dyDescent="0.25">
      <c r="O687" s="47">
        <v>44955.541666666701</v>
      </c>
      <c r="P687" s="48">
        <v>2.68</v>
      </c>
      <c r="Q687" s="4" t="s">
        <v>15</v>
      </c>
      <c r="R687" s="4"/>
    </row>
    <row r="688" spans="15:18" x14ac:dyDescent="0.25">
      <c r="O688" s="47">
        <v>44955.583333333299</v>
      </c>
      <c r="P688" s="48">
        <v>2.258</v>
      </c>
      <c r="Q688" s="4" t="s">
        <v>15</v>
      </c>
      <c r="R688" s="4"/>
    </row>
    <row r="689" spans="15:18" x14ac:dyDescent="0.25">
      <c r="O689" s="47">
        <v>44955.625</v>
      </c>
      <c r="P689" s="48">
        <v>1.9159999999999999</v>
      </c>
      <c r="Q689" s="4" t="s">
        <v>15</v>
      </c>
      <c r="R689" s="4"/>
    </row>
    <row r="690" spans="15:18" x14ac:dyDescent="0.25">
      <c r="O690" s="47">
        <v>44955.666666666701</v>
      </c>
      <c r="P690" s="48">
        <v>1.8220000000000001</v>
      </c>
      <c r="Q690" s="4" t="s">
        <v>15</v>
      </c>
      <c r="R690" s="4"/>
    </row>
    <row r="691" spans="15:18" x14ac:dyDescent="0.25">
      <c r="O691" s="47">
        <v>44955.708333333299</v>
      </c>
      <c r="P691" s="48">
        <v>3.3439999999999999</v>
      </c>
      <c r="Q691" s="4" t="s">
        <v>15</v>
      </c>
      <c r="R691" s="4"/>
    </row>
    <row r="692" spans="15:18" x14ac:dyDescent="0.25">
      <c r="O692" s="47">
        <v>44955.75</v>
      </c>
      <c r="P692" s="48">
        <v>2.306</v>
      </c>
      <c r="Q692" s="4" t="s">
        <v>15</v>
      </c>
      <c r="R692" s="4"/>
    </row>
    <row r="693" spans="15:18" x14ac:dyDescent="0.25">
      <c r="O693" s="47">
        <v>44955.791666666701</v>
      </c>
      <c r="P693" s="48">
        <v>1.9</v>
      </c>
      <c r="Q693" s="4" t="s">
        <v>15</v>
      </c>
      <c r="R693" s="4"/>
    </row>
    <row r="694" spans="15:18" x14ac:dyDescent="0.25">
      <c r="O694" s="47">
        <v>44955.833333333299</v>
      </c>
      <c r="P694" s="48">
        <v>3.8959999999999999</v>
      </c>
      <c r="Q694" s="4" t="s">
        <v>15</v>
      </c>
      <c r="R694" s="4"/>
    </row>
    <row r="695" spans="15:18" x14ac:dyDescent="0.25">
      <c r="O695" s="47">
        <v>44955.875</v>
      </c>
      <c r="P695" s="48">
        <v>3.024</v>
      </c>
      <c r="Q695" s="4" t="s">
        <v>15</v>
      </c>
      <c r="R695" s="4"/>
    </row>
    <row r="696" spans="15:18" x14ac:dyDescent="0.25">
      <c r="O696" s="47">
        <v>44955.916666666701</v>
      </c>
      <c r="P696" s="48">
        <v>2.2949999999999999</v>
      </c>
      <c r="Q696" s="4" t="s">
        <v>15</v>
      </c>
      <c r="R696" s="4"/>
    </row>
    <row r="697" spans="15:18" x14ac:dyDescent="0.25">
      <c r="O697" s="47">
        <v>44955.958333333299</v>
      </c>
      <c r="P697" s="48">
        <v>1.6819999999999999</v>
      </c>
      <c r="Q697" s="4" t="s">
        <v>15</v>
      </c>
      <c r="R697" s="4"/>
    </row>
    <row r="698" spans="15:18" x14ac:dyDescent="0.25">
      <c r="O698" s="47">
        <v>44956</v>
      </c>
      <c r="P698" s="48">
        <v>1.4610000000000001</v>
      </c>
      <c r="Q698" s="4" t="s">
        <v>15</v>
      </c>
      <c r="R698" s="4"/>
    </row>
    <row r="699" spans="15:18" x14ac:dyDescent="0.25">
      <c r="O699" s="47">
        <v>44956.041666666701</v>
      </c>
      <c r="P699" s="48">
        <v>1.4390000000000001</v>
      </c>
      <c r="Q699" s="4" t="s">
        <v>15</v>
      </c>
      <c r="R699" s="4"/>
    </row>
    <row r="700" spans="15:18" x14ac:dyDescent="0.25">
      <c r="O700" s="47">
        <v>44956.083333333299</v>
      </c>
      <c r="P700" s="48">
        <v>1.966</v>
      </c>
      <c r="Q700" s="4" t="s">
        <v>15</v>
      </c>
      <c r="R700" s="4"/>
    </row>
    <row r="701" spans="15:18" x14ac:dyDescent="0.25">
      <c r="O701" s="47">
        <v>44956.125</v>
      </c>
      <c r="P701" s="48">
        <v>1.7070000000000001</v>
      </c>
      <c r="Q701" s="4" t="s">
        <v>15</v>
      </c>
      <c r="R701" s="4"/>
    </row>
    <row r="702" spans="15:18" x14ac:dyDescent="0.25">
      <c r="O702" s="47">
        <v>44956.166666666701</v>
      </c>
      <c r="P702" s="48">
        <v>2.4609999999999999</v>
      </c>
      <c r="Q702" s="4" t="s">
        <v>15</v>
      </c>
      <c r="R702" s="4"/>
    </row>
    <row r="703" spans="15:18" x14ac:dyDescent="0.25">
      <c r="O703" s="47">
        <v>44956.208333333299</v>
      </c>
      <c r="P703" s="48">
        <v>2.5739999999999998</v>
      </c>
      <c r="Q703" s="4" t="s">
        <v>15</v>
      </c>
      <c r="R703" s="4"/>
    </row>
    <row r="704" spans="15:18" x14ac:dyDescent="0.25">
      <c r="O704" s="47">
        <v>44956.25</v>
      </c>
      <c r="P704" s="48">
        <v>2.7130000000000001</v>
      </c>
      <c r="Q704" s="4" t="s">
        <v>15</v>
      </c>
      <c r="R704" s="4"/>
    </row>
    <row r="705" spans="15:18" x14ac:dyDescent="0.25">
      <c r="O705" s="47">
        <v>44956.291666666701</v>
      </c>
      <c r="P705" s="48">
        <v>3.1850000000000001</v>
      </c>
      <c r="Q705" s="4" t="s">
        <v>15</v>
      </c>
      <c r="R705" s="4"/>
    </row>
    <row r="706" spans="15:18" x14ac:dyDescent="0.25">
      <c r="O706" s="47">
        <v>44956.333333333299</v>
      </c>
      <c r="P706" s="48">
        <v>2.3980000000000001</v>
      </c>
      <c r="Q706" s="4" t="s">
        <v>15</v>
      </c>
      <c r="R706" s="4"/>
    </row>
    <row r="707" spans="15:18" x14ac:dyDescent="0.25">
      <c r="O707" s="47">
        <v>44956.375</v>
      </c>
      <c r="P707" s="48">
        <v>2.3340000000000001</v>
      </c>
      <c r="Q707" s="4" t="s">
        <v>15</v>
      </c>
      <c r="R707" s="4"/>
    </row>
    <row r="708" spans="15:18" x14ac:dyDescent="0.25">
      <c r="O708" s="47">
        <v>44956.416666666701</v>
      </c>
      <c r="P708" s="48">
        <v>1.9350000000000001</v>
      </c>
      <c r="Q708" s="4" t="s">
        <v>15</v>
      </c>
      <c r="R708" s="4"/>
    </row>
    <row r="709" spans="15:18" x14ac:dyDescent="0.25">
      <c r="O709" s="47">
        <v>44956.458333333299</v>
      </c>
      <c r="P709" s="48">
        <v>3.242</v>
      </c>
      <c r="Q709" s="4" t="s">
        <v>15</v>
      </c>
      <c r="R709" s="4"/>
    </row>
    <row r="710" spans="15:18" x14ac:dyDescent="0.25">
      <c r="O710" s="47">
        <v>44956.5</v>
      </c>
      <c r="P710" s="48">
        <v>2.141</v>
      </c>
      <c r="Q710" s="4" t="s">
        <v>15</v>
      </c>
      <c r="R710" s="4"/>
    </row>
    <row r="711" spans="15:18" x14ac:dyDescent="0.25">
      <c r="O711" s="47">
        <v>44956.541666666701</v>
      </c>
      <c r="P711" s="48">
        <v>2.2890000000000001</v>
      </c>
      <c r="Q711" s="4" t="s">
        <v>15</v>
      </c>
      <c r="R711" s="4"/>
    </row>
    <row r="712" spans="15:18" x14ac:dyDescent="0.25">
      <c r="O712" s="47">
        <v>44956.583333333299</v>
      </c>
      <c r="P712" s="48">
        <v>2.0169999999999999</v>
      </c>
      <c r="Q712" s="4" t="s">
        <v>15</v>
      </c>
      <c r="R712" s="4"/>
    </row>
    <row r="713" spans="15:18" x14ac:dyDescent="0.25">
      <c r="O713" s="47">
        <v>44956.625</v>
      </c>
      <c r="P713" s="48">
        <v>1.9590000000000001</v>
      </c>
      <c r="Q713" s="4" t="s">
        <v>15</v>
      </c>
      <c r="R713" s="4"/>
    </row>
    <row r="714" spans="15:18" x14ac:dyDescent="0.25">
      <c r="O714" s="47">
        <v>44956.666666666701</v>
      </c>
      <c r="P714" s="48">
        <v>3.6120000000000001</v>
      </c>
      <c r="Q714" s="4" t="s">
        <v>15</v>
      </c>
      <c r="R714" s="4"/>
    </row>
    <row r="715" spans="15:18" x14ac:dyDescent="0.25">
      <c r="O715" s="47">
        <v>44956.708333333299</v>
      </c>
      <c r="P715" s="48">
        <v>3.5219999999999998</v>
      </c>
      <c r="Q715" s="4" t="s">
        <v>15</v>
      </c>
      <c r="R715" s="4"/>
    </row>
    <row r="716" spans="15:18" x14ac:dyDescent="0.25">
      <c r="O716" s="47">
        <v>44956.75</v>
      </c>
      <c r="P716" s="48">
        <v>3.9940000000000002</v>
      </c>
      <c r="Q716" s="4" t="s">
        <v>15</v>
      </c>
      <c r="R716" s="4"/>
    </row>
    <row r="717" spans="15:18" x14ac:dyDescent="0.25">
      <c r="O717" s="47">
        <v>44956.791666666701</v>
      </c>
      <c r="P717" s="48">
        <v>2.59</v>
      </c>
      <c r="Q717" s="4" t="s">
        <v>15</v>
      </c>
      <c r="R717" s="4"/>
    </row>
    <row r="718" spans="15:18" x14ac:dyDescent="0.25">
      <c r="O718" s="47">
        <v>44956.833333333299</v>
      </c>
      <c r="P718" s="48">
        <v>3.133</v>
      </c>
      <c r="Q718" s="4" t="s">
        <v>15</v>
      </c>
      <c r="R718" s="4"/>
    </row>
    <row r="719" spans="15:18" x14ac:dyDescent="0.25">
      <c r="O719" s="47">
        <v>44956.875</v>
      </c>
      <c r="P719" s="48">
        <v>3.246</v>
      </c>
      <c r="Q719" s="4" t="s">
        <v>15</v>
      </c>
      <c r="R719" s="4"/>
    </row>
    <row r="720" spans="15:18" x14ac:dyDescent="0.25">
      <c r="O720" s="47">
        <v>44956.916666666701</v>
      </c>
      <c r="P720" s="48">
        <v>2.9460000000000002</v>
      </c>
      <c r="Q720" s="4" t="s">
        <v>15</v>
      </c>
      <c r="R720" s="4"/>
    </row>
    <row r="721" spans="15:18" x14ac:dyDescent="0.25">
      <c r="O721" s="47">
        <v>44956.958333333299</v>
      </c>
      <c r="P721" s="48">
        <v>2.2810000000000001</v>
      </c>
      <c r="Q721" s="4" t="s">
        <v>15</v>
      </c>
      <c r="R721" s="4"/>
    </row>
    <row r="722" spans="15:18" x14ac:dyDescent="0.25">
      <c r="O722" s="47">
        <v>44957</v>
      </c>
      <c r="P722" s="48">
        <v>2.8919999999999999</v>
      </c>
      <c r="Q722" s="4" t="s">
        <v>15</v>
      </c>
      <c r="R722" s="4"/>
    </row>
    <row r="723" spans="15:18" x14ac:dyDescent="0.25">
      <c r="O723" s="47">
        <v>44957.041666666701</v>
      </c>
      <c r="P723" s="48">
        <v>2.96</v>
      </c>
      <c r="Q723" s="4" t="s">
        <v>15</v>
      </c>
      <c r="R723" s="4"/>
    </row>
    <row r="724" spans="15:18" x14ac:dyDescent="0.25">
      <c r="O724" s="47">
        <v>44957.083333333299</v>
      </c>
      <c r="P724" s="48">
        <v>2.9540000000000002</v>
      </c>
      <c r="Q724" s="4" t="s">
        <v>15</v>
      </c>
      <c r="R724" s="4"/>
    </row>
    <row r="725" spans="15:18" x14ac:dyDescent="0.25">
      <c r="O725" s="47">
        <v>44957.125</v>
      </c>
      <c r="P725" s="48">
        <v>2.9889999999999999</v>
      </c>
      <c r="Q725" s="4" t="s">
        <v>15</v>
      </c>
      <c r="R725" s="4"/>
    </row>
    <row r="726" spans="15:18" x14ac:dyDescent="0.25">
      <c r="O726" s="47">
        <v>44957.166666666701</v>
      </c>
      <c r="P726" s="48">
        <v>3.266</v>
      </c>
      <c r="Q726" s="4" t="s">
        <v>15</v>
      </c>
      <c r="R726" s="4"/>
    </row>
    <row r="727" spans="15:18" x14ac:dyDescent="0.25">
      <c r="O727" s="47">
        <v>44957.208333333299</v>
      </c>
      <c r="P727" s="48">
        <v>3.21</v>
      </c>
      <c r="Q727" s="4" t="s">
        <v>15</v>
      </c>
      <c r="R727" s="4"/>
    </row>
    <row r="728" spans="15:18" x14ac:dyDescent="0.25">
      <c r="O728" s="47">
        <v>44957.25</v>
      </c>
      <c r="P728" s="48">
        <v>5.0490000000000004</v>
      </c>
      <c r="Q728" s="4" t="s">
        <v>15</v>
      </c>
      <c r="R728" s="4"/>
    </row>
    <row r="729" spans="15:18" x14ac:dyDescent="0.25">
      <c r="O729" s="47">
        <v>44957.291666666701</v>
      </c>
      <c r="P729" s="48">
        <v>3.069</v>
      </c>
      <c r="Q729" s="4" t="s">
        <v>15</v>
      </c>
      <c r="R729" s="4"/>
    </row>
    <row r="730" spans="15:18" x14ac:dyDescent="0.25">
      <c r="O730" s="47">
        <v>44957.333333333299</v>
      </c>
      <c r="P730" s="48">
        <v>2.9390000000000001</v>
      </c>
      <c r="Q730" s="4" t="s">
        <v>15</v>
      </c>
      <c r="R730" s="4"/>
    </row>
    <row r="731" spans="15:18" x14ac:dyDescent="0.25">
      <c r="O731" s="47">
        <v>44957.375</v>
      </c>
      <c r="P731" s="48">
        <v>2.9729999999999999</v>
      </c>
      <c r="Q731" s="4" t="s">
        <v>15</v>
      </c>
      <c r="R731" s="4"/>
    </row>
    <row r="732" spans="15:18" x14ac:dyDescent="0.25">
      <c r="O732" s="47">
        <v>44957.416666666701</v>
      </c>
      <c r="P732" s="48">
        <v>2.9860000000000002</v>
      </c>
      <c r="Q732" s="4" t="s">
        <v>15</v>
      </c>
      <c r="R732" s="4"/>
    </row>
    <row r="733" spans="15:18" x14ac:dyDescent="0.25">
      <c r="O733" s="47">
        <v>44957.458333333299</v>
      </c>
      <c r="P733" s="48">
        <v>2.3460000000000001</v>
      </c>
      <c r="Q733" s="4" t="s">
        <v>15</v>
      </c>
      <c r="R733" s="4"/>
    </row>
    <row r="734" spans="15:18" x14ac:dyDescent="0.25">
      <c r="O734" s="47">
        <v>44957.5</v>
      </c>
      <c r="P734" s="48">
        <v>2.2240000000000002</v>
      </c>
      <c r="Q734" s="4" t="s">
        <v>15</v>
      </c>
      <c r="R734" s="4"/>
    </row>
    <row r="735" spans="15:18" x14ac:dyDescent="0.25">
      <c r="O735" s="47">
        <v>44957.541666666701</v>
      </c>
      <c r="P735" s="48">
        <v>1.647</v>
      </c>
      <c r="Q735" s="4" t="s">
        <v>15</v>
      </c>
      <c r="R735" s="4"/>
    </row>
    <row r="736" spans="15:18" x14ac:dyDescent="0.25">
      <c r="O736" s="47">
        <v>44957.583333333299</v>
      </c>
      <c r="P736" s="48">
        <v>2.113</v>
      </c>
      <c r="Q736" s="4" t="s">
        <v>15</v>
      </c>
      <c r="R736" s="4"/>
    </row>
    <row r="737" spans="15:18" x14ac:dyDescent="0.25">
      <c r="O737" s="47">
        <v>44957.625</v>
      </c>
      <c r="P737" s="48">
        <v>2.556</v>
      </c>
      <c r="Q737" s="4" t="s">
        <v>15</v>
      </c>
      <c r="R737" s="4"/>
    </row>
    <row r="738" spans="15:18" x14ac:dyDescent="0.25">
      <c r="O738" s="47">
        <v>44957.666666666701</v>
      </c>
      <c r="P738" s="48">
        <v>3.7850000000000001</v>
      </c>
      <c r="Q738" s="4" t="s">
        <v>15</v>
      </c>
      <c r="R738" s="4"/>
    </row>
    <row r="739" spans="15:18" x14ac:dyDescent="0.25">
      <c r="O739" s="47">
        <v>44957.708333333299</v>
      </c>
      <c r="P739" s="48">
        <v>4.4710000000000001</v>
      </c>
      <c r="Q739" s="4" t="s">
        <v>15</v>
      </c>
      <c r="R739" s="4"/>
    </row>
    <row r="740" spans="15:18" x14ac:dyDescent="0.25">
      <c r="O740" s="47">
        <v>44957.75</v>
      </c>
      <c r="P740" s="48">
        <v>4.2359999999999998</v>
      </c>
      <c r="Q740" s="4" t="s">
        <v>15</v>
      </c>
      <c r="R740" s="4"/>
    </row>
    <row r="741" spans="15:18" x14ac:dyDescent="0.25">
      <c r="O741" s="47">
        <v>44957.791666666701</v>
      </c>
      <c r="P741" s="48">
        <v>3.77</v>
      </c>
      <c r="Q741" s="4" t="s">
        <v>15</v>
      </c>
      <c r="R741" s="4"/>
    </row>
    <row r="742" spans="15:18" x14ac:dyDescent="0.25">
      <c r="O742" s="47">
        <v>44957.833333333299</v>
      </c>
      <c r="P742" s="48">
        <v>4.0679999999999996</v>
      </c>
      <c r="Q742" s="4" t="s">
        <v>15</v>
      </c>
      <c r="R742" s="4"/>
    </row>
    <row r="743" spans="15:18" x14ac:dyDescent="0.25">
      <c r="O743" s="47">
        <v>44957.875</v>
      </c>
      <c r="P743" s="48">
        <v>3.2080000000000002</v>
      </c>
      <c r="Q743" s="4" t="s">
        <v>15</v>
      </c>
      <c r="R743" s="4"/>
    </row>
    <row r="744" spans="15:18" x14ac:dyDescent="0.25">
      <c r="O744" s="47">
        <v>44957.916666666701</v>
      </c>
      <c r="P744" s="48">
        <v>2.4140000000000001</v>
      </c>
      <c r="Q744" s="4" t="s">
        <v>15</v>
      </c>
      <c r="R744" s="4"/>
    </row>
    <row r="745" spans="15:18" x14ac:dyDescent="0.25">
      <c r="O745" s="47">
        <v>44957.958333333299</v>
      </c>
      <c r="P745" s="48">
        <v>3.0539999999999998</v>
      </c>
      <c r="Q745" s="4" t="s">
        <v>15</v>
      </c>
      <c r="R745" s="4"/>
    </row>
    <row r="746" spans="15:18" x14ac:dyDescent="0.25">
      <c r="O746" s="49">
        <v>45108</v>
      </c>
      <c r="P746" s="48">
        <v>0.434</v>
      </c>
      <c r="Q746" s="4"/>
      <c r="R746" s="4"/>
    </row>
    <row r="747" spans="15:18" x14ac:dyDescent="0.25">
      <c r="O747" s="49">
        <v>45108.041666666701</v>
      </c>
      <c r="P747" s="48">
        <v>1.1080000000000001</v>
      </c>
      <c r="Q747" s="4"/>
    </row>
    <row r="748" spans="15:18" x14ac:dyDescent="0.25">
      <c r="O748" s="49">
        <v>45108.083333333299</v>
      </c>
      <c r="P748" s="48">
        <v>0.42299999999999999</v>
      </c>
      <c r="Q748" s="4"/>
    </row>
    <row r="749" spans="15:18" x14ac:dyDescent="0.25">
      <c r="O749" s="49">
        <v>45108.125</v>
      </c>
      <c r="P749" s="48">
        <v>0.46400000000000002</v>
      </c>
      <c r="Q749" s="4"/>
    </row>
    <row r="750" spans="15:18" x14ac:dyDescent="0.25">
      <c r="O750" s="49">
        <v>45108.166666666701</v>
      </c>
      <c r="P750" s="48">
        <v>0.42199999999999999</v>
      </c>
      <c r="Q750" s="4"/>
    </row>
    <row r="751" spans="15:18" x14ac:dyDescent="0.25">
      <c r="O751" s="49">
        <v>45108.208333333299</v>
      </c>
      <c r="P751" s="48">
        <v>0.46600000000000003</v>
      </c>
      <c r="Q751" s="4"/>
    </row>
    <row r="752" spans="15:18" x14ac:dyDescent="0.25">
      <c r="O752" s="49">
        <v>45108.25</v>
      </c>
      <c r="P752" s="48">
        <v>1.111</v>
      </c>
      <c r="Q752" s="4"/>
    </row>
    <row r="753" spans="15:17" x14ac:dyDescent="0.25">
      <c r="O753" s="49">
        <v>45108.291666666701</v>
      </c>
      <c r="P753" s="48">
        <v>1.2030000000000001</v>
      </c>
      <c r="Q753" s="4"/>
    </row>
    <row r="754" spans="15:17" x14ac:dyDescent="0.25">
      <c r="O754" s="49">
        <v>45108.333333333299</v>
      </c>
      <c r="P754" s="48">
        <v>0.68400000000000005</v>
      </c>
      <c r="Q754" s="4"/>
    </row>
    <row r="755" spans="15:17" x14ac:dyDescent="0.25">
      <c r="O755" s="49">
        <v>45108.375</v>
      </c>
      <c r="P755" s="48">
        <v>0.61</v>
      </c>
      <c r="Q755" s="4"/>
    </row>
    <row r="756" spans="15:17" x14ac:dyDescent="0.25">
      <c r="O756" s="49">
        <v>45108.416666666701</v>
      </c>
      <c r="P756" s="48">
        <v>1.9219999999999999</v>
      </c>
      <c r="Q756" s="4"/>
    </row>
    <row r="757" spans="15:17" x14ac:dyDescent="0.25">
      <c r="O757" s="49">
        <v>45108.458333333299</v>
      </c>
      <c r="P757" s="48">
        <v>2.2330000000000001</v>
      </c>
      <c r="Q757" s="4"/>
    </row>
    <row r="758" spans="15:17" x14ac:dyDescent="0.25">
      <c r="O758" s="49">
        <v>45108.5</v>
      </c>
      <c r="P758" s="48">
        <v>1.774</v>
      </c>
      <c r="Q758" s="4"/>
    </row>
    <row r="759" spans="15:17" x14ac:dyDescent="0.25">
      <c r="O759" s="49">
        <v>45108.541666666701</v>
      </c>
      <c r="P759" s="48">
        <v>2.4079999999999999</v>
      </c>
      <c r="Q759" s="4"/>
    </row>
    <row r="760" spans="15:17" x14ac:dyDescent="0.25">
      <c r="O760" s="49">
        <v>45108.583333333299</v>
      </c>
      <c r="P760" s="48">
        <v>1.3240000000000001</v>
      </c>
      <c r="Q760" s="4"/>
    </row>
    <row r="761" spans="15:17" x14ac:dyDescent="0.25">
      <c r="O761" s="49">
        <v>45108.625</v>
      </c>
      <c r="P761" s="48">
        <v>3.0739999999999998</v>
      </c>
      <c r="Q761" s="4"/>
    </row>
    <row r="762" spans="15:17" x14ac:dyDescent="0.25">
      <c r="O762" s="49">
        <v>45108.666666666701</v>
      </c>
      <c r="P762" s="48">
        <v>1.746</v>
      </c>
      <c r="Q762" s="4"/>
    </row>
    <row r="763" spans="15:17" x14ac:dyDescent="0.25">
      <c r="O763" s="49">
        <v>45108.708333333299</v>
      </c>
      <c r="P763" s="48">
        <v>1.7030000000000001</v>
      </c>
      <c r="Q763" s="4"/>
    </row>
    <row r="764" spans="15:17" x14ac:dyDescent="0.25">
      <c r="O764" s="49">
        <v>45108.75</v>
      </c>
      <c r="P764" s="48">
        <v>2.464</v>
      </c>
      <c r="Q764" s="4"/>
    </row>
    <row r="765" spans="15:17" x14ac:dyDescent="0.25">
      <c r="O765" s="49">
        <v>45108.791666666701</v>
      </c>
      <c r="P765" s="48">
        <v>1.786</v>
      </c>
      <c r="Q765" s="4"/>
    </row>
    <row r="766" spans="15:17" x14ac:dyDescent="0.25">
      <c r="O766" s="49">
        <v>45108.833333333299</v>
      </c>
      <c r="P766" s="48">
        <v>1.95</v>
      </c>
      <c r="Q766" s="4"/>
    </row>
    <row r="767" spans="15:17" x14ac:dyDescent="0.25">
      <c r="O767" s="49">
        <v>45108.875</v>
      </c>
      <c r="P767" s="48">
        <v>1.96</v>
      </c>
      <c r="Q767" s="4"/>
    </row>
    <row r="768" spans="15:17" x14ac:dyDescent="0.25">
      <c r="O768" s="49">
        <v>45108.916666666701</v>
      </c>
      <c r="P768" s="48">
        <v>0.72</v>
      </c>
      <c r="Q768" s="4"/>
    </row>
    <row r="769" spans="15:17" x14ac:dyDescent="0.25">
      <c r="O769" s="49">
        <v>45108.958333333299</v>
      </c>
      <c r="P769" s="48">
        <v>0.55100000000000005</v>
      </c>
      <c r="Q769" s="4"/>
    </row>
    <row r="770" spans="15:17" x14ac:dyDescent="0.25">
      <c r="O770" s="49">
        <v>45109</v>
      </c>
      <c r="P770" s="48">
        <v>1.1259999999999999</v>
      </c>
      <c r="Q770" s="4"/>
    </row>
    <row r="771" spans="15:17" x14ac:dyDescent="0.25">
      <c r="O771" s="49">
        <v>45109.041666666701</v>
      </c>
      <c r="P771" s="48">
        <v>0.44400000000000001</v>
      </c>
      <c r="Q771" s="4"/>
    </row>
    <row r="772" spans="15:17" x14ac:dyDescent="0.25">
      <c r="O772" s="49">
        <v>45109.083333333299</v>
      </c>
      <c r="P772" s="48">
        <v>0.496</v>
      </c>
      <c r="Q772" s="4"/>
    </row>
    <row r="773" spans="15:17" x14ac:dyDescent="0.25">
      <c r="O773" s="49">
        <v>45109.125</v>
      </c>
      <c r="P773" s="48">
        <v>0.434</v>
      </c>
      <c r="Q773" s="4"/>
    </row>
    <row r="774" spans="15:17" x14ac:dyDescent="0.25">
      <c r="O774" s="49">
        <v>45109.166666666701</v>
      </c>
      <c r="P774" s="48">
        <v>1.125</v>
      </c>
      <c r="Q774" s="4"/>
    </row>
    <row r="775" spans="15:17" x14ac:dyDescent="0.25">
      <c r="O775" s="49">
        <v>45109.208333333299</v>
      </c>
      <c r="P775" s="48">
        <v>0.42899999999999999</v>
      </c>
      <c r="Q775" s="4"/>
    </row>
    <row r="776" spans="15:17" x14ac:dyDescent="0.25">
      <c r="O776" s="49">
        <v>45109.25</v>
      </c>
      <c r="P776" s="48">
        <v>0.47499999999999998</v>
      </c>
      <c r="Q776" s="4"/>
    </row>
    <row r="777" spans="15:17" x14ac:dyDescent="0.25">
      <c r="O777" s="49">
        <v>45109.291666666701</v>
      </c>
      <c r="P777" s="48">
        <v>1.278</v>
      </c>
      <c r="Q777" s="4"/>
    </row>
    <row r="778" spans="15:17" x14ac:dyDescent="0.25">
      <c r="O778" s="49">
        <v>45109.333333333299</v>
      </c>
      <c r="P778" s="48">
        <v>1.1220000000000001</v>
      </c>
      <c r="Q778" s="4"/>
    </row>
    <row r="779" spans="15:17" x14ac:dyDescent="0.25">
      <c r="O779" s="49">
        <v>45109.375</v>
      </c>
      <c r="P779" s="48">
        <v>1.89</v>
      </c>
      <c r="Q779" s="4"/>
    </row>
    <row r="780" spans="15:17" x14ac:dyDescent="0.25">
      <c r="O780" s="49">
        <v>45109.416666666701</v>
      </c>
      <c r="P780" s="48">
        <v>1.129</v>
      </c>
      <c r="Q780" s="4"/>
    </row>
    <row r="781" spans="15:17" x14ac:dyDescent="0.25">
      <c r="O781" s="49">
        <v>45109.458333333299</v>
      </c>
      <c r="P781" s="48">
        <v>1.2549999999999999</v>
      </c>
      <c r="Q781" s="4"/>
    </row>
    <row r="782" spans="15:17" x14ac:dyDescent="0.25">
      <c r="O782" s="49">
        <v>45109.5</v>
      </c>
      <c r="P782" s="48">
        <v>2.2530000000000001</v>
      </c>
      <c r="Q782" s="4"/>
    </row>
    <row r="783" spans="15:17" x14ac:dyDescent="0.25">
      <c r="O783" s="49">
        <v>45109.541666666701</v>
      </c>
      <c r="P783" s="48">
        <v>1.6539999999999999</v>
      </c>
      <c r="Q783" s="4"/>
    </row>
    <row r="784" spans="15:17" x14ac:dyDescent="0.25">
      <c r="O784" s="49">
        <v>45109.583333333299</v>
      </c>
      <c r="P784" s="48">
        <v>3.0760000000000001</v>
      </c>
      <c r="Q784" s="4"/>
    </row>
    <row r="785" spans="15:17" x14ac:dyDescent="0.25">
      <c r="O785" s="49">
        <v>45109.625</v>
      </c>
      <c r="P785" s="48">
        <v>1.9159999999999999</v>
      </c>
      <c r="Q785" s="4"/>
    </row>
    <row r="786" spans="15:17" x14ac:dyDescent="0.25">
      <c r="O786" s="49">
        <v>45109.666666666701</v>
      </c>
      <c r="P786" s="48">
        <v>3.0169999999999999</v>
      </c>
      <c r="Q786" s="4"/>
    </row>
    <row r="787" spans="15:17" x14ac:dyDescent="0.25">
      <c r="O787" s="49">
        <v>45109.708333333299</v>
      </c>
      <c r="P787" s="48">
        <v>2.6259999999999999</v>
      </c>
      <c r="Q787" s="4"/>
    </row>
    <row r="788" spans="15:17" x14ac:dyDescent="0.25">
      <c r="O788" s="49">
        <v>45109.75</v>
      </c>
      <c r="P788" s="48">
        <v>2.742</v>
      </c>
      <c r="Q788" s="4"/>
    </row>
    <row r="789" spans="15:17" x14ac:dyDescent="0.25">
      <c r="O789" s="49">
        <v>45109.791666666701</v>
      </c>
      <c r="P789" s="48">
        <v>1.2210000000000001</v>
      </c>
      <c r="Q789" s="4"/>
    </row>
    <row r="790" spans="15:17" x14ac:dyDescent="0.25">
      <c r="O790" s="49">
        <v>45109.833333333299</v>
      </c>
      <c r="P790" s="48">
        <v>1.879</v>
      </c>
      <c r="Q790" s="4"/>
    </row>
    <row r="791" spans="15:17" x14ac:dyDescent="0.25">
      <c r="O791" s="49">
        <v>45109.875</v>
      </c>
      <c r="P791" s="48">
        <v>1.2050000000000001</v>
      </c>
      <c r="Q791" s="4"/>
    </row>
    <row r="792" spans="15:17" x14ac:dyDescent="0.25">
      <c r="O792" s="49">
        <v>45109.916666666701</v>
      </c>
      <c r="P792" s="48">
        <v>1.145</v>
      </c>
      <c r="Q792" s="4"/>
    </row>
    <row r="793" spans="15:17" x14ac:dyDescent="0.25">
      <c r="O793" s="49">
        <v>45109.958333333299</v>
      </c>
      <c r="P793" s="48">
        <v>1.127</v>
      </c>
      <c r="Q793" s="4"/>
    </row>
    <row r="794" spans="15:17" x14ac:dyDescent="0.25">
      <c r="O794" s="49">
        <v>45110</v>
      </c>
      <c r="P794" s="48">
        <v>1.177</v>
      </c>
      <c r="Q794" s="4"/>
    </row>
    <row r="795" spans="15:17" x14ac:dyDescent="0.25">
      <c r="O795" s="49">
        <v>45110.041666666701</v>
      </c>
      <c r="P795" s="48">
        <v>1.8009999999999999</v>
      </c>
      <c r="Q795" s="4"/>
    </row>
    <row r="796" spans="15:17" x14ac:dyDescent="0.25">
      <c r="O796" s="49">
        <v>45110.083333333299</v>
      </c>
      <c r="P796" s="48">
        <v>1.0649999999999999</v>
      </c>
      <c r="Q796" s="4"/>
    </row>
    <row r="797" spans="15:17" x14ac:dyDescent="0.25">
      <c r="O797" s="49">
        <v>45110.125</v>
      </c>
      <c r="P797" s="48">
        <v>1.081</v>
      </c>
      <c r="Q797" s="4"/>
    </row>
    <row r="798" spans="15:17" x14ac:dyDescent="0.25">
      <c r="O798" s="49">
        <v>45110.166666666701</v>
      </c>
      <c r="P798" s="48">
        <v>1.131</v>
      </c>
      <c r="Q798" s="4"/>
    </row>
    <row r="799" spans="15:17" x14ac:dyDescent="0.25">
      <c r="O799" s="49">
        <v>45110.208333333299</v>
      </c>
      <c r="P799" s="48">
        <v>2.081</v>
      </c>
      <c r="Q799" s="4"/>
    </row>
    <row r="800" spans="15:17" x14ac:dyDescent="0.25">
      <c r="O800" s="49">
        <v>45110.25</v>
      </c>
      <c r="P800" s="48">
        <v>1.766</v>
      </c>
      <c r="Q800" s="4"/>
    </row>
    <row r="801" spans="15:17" x14ac:dyDescent="0.25">
      <c r="O801" s="49">
        <v>45110.291666666701</v>
      </c>
      <c r="P801" s="48">
        <v>1.3520000000000001</v>
      </c>
      <c r="Q801" s="4"/>
    </row>
    <row r="802" spans="15:17" x14ac:dyDescent="0.25">
      <c r="O802" s="49">
        <v>45110.333333333299</v>
      </c>
      <c r="P802" s="48">
        <v>1.4550000000000001</v>
      </c>
      <c r="Q802" s="4"/>
    </row>
    <row r="803" spans="15:17" x14ac:dyDescent="0.25">
      <c r="O803" s="49">
        <v>45110.375</v>
      </c>
      <c r="P803" s="48">
        <v>2.34</v>
      </c>
      <c r="Q803" s="4"/>
    </row>
    <row r="804" spans="15:17" x14ac:dyDescent="0.25">
      <c r="O804" s="49">
        <v>45110.416666666701</v>
      </c>
      <c r="P804" s="48">
        <v>1.68</v>
      </c>
      <c r="Q804" s="4"/>
    </row>
    <row r="805" spans="15:17" x14ac:dyDescent="0.25">
      <c r="O805" s="49">
        <v>45110.458333333299</v>
      </c>
      <c r="P805" s="48">
        <v>1.44</v>
      </c>
      <c r="Q805" s="4"/>
    </row>
    <row r="806" spans="15:17" x14ac:dyDescent="0.25">
      <c r="O806" s="49">
        <v>45110.5</v>
      </c>
      <c r="P806" s="48">
        <v>2.012</v>
      </c>
      <c r="Q806" s="4"/>
    </row>
    <row r="807" spans="15:17" x14ac:dyDescent="0.25">
      <c r="O807" s="49">
        <v>45110.541666666701</v>
      </c>
      <c r="P807" s="48">
        <v>1.115</v>
      </c>
      <c r="Q807" s="4"/>
    </row>
    <row r="808" spans="15:17" x14ac:dyDescent="0.25">
      <c r="O808" s="49">
        <v>45110.583333333299</v>
      </c>
      <c r="P808" s="48">
        <v>2.1469999999999998</v>
      </c>
      <c r="Q808" s="4"/>
    </row>
    <row r="809" spans="15:17" x14ac:dyDescent="0.25">
      <c r="O809" s="49">
        <v>45110.625</v>
      </c>
      <c r="P809" s="48">
        <v>1.403</v>
      </c>
      <c r="Q809" s="4"/>
    </row>
    <row r="810" spans="15:17" x14ac:dyDescent="0.25">
      <c r="O810" s="49">
        <v>45110.666666666701</v>
      </c>
      <c r="P810" s="48">
        <v>2.875</v>
      </c>
      <c r="Q810" s="4"/>
    </row>
    <row r="811" spans="15:17" x14ac:dyDescent="0.25">
      <c r="O811" s="49">
        <v>45110.708333333299</v>
      </c>
      <c r="P811" s="48">
        <v>1.6459999999999999</v>
      </c>
      <c r="Q811" s="4"/>
    </row>
    <row r="812" spans="15:17" x14ac:dyDescent="0.25">
      <c r="O812" s="49">
        <v>45110.75</v>
      </c>
      <c r="P812" s="48">
        <v>1.472</v>
      </c>
      <c r="Q812" s="4"/>
    </row>
    <row r="813" spans="15:17" x14ac:dyDescent="0.25">
      <c r="O813" s="49">
        <v>45110.791666666701</v>
      </c>
      <c r="P813" s="48">
        <v>2.6459999999999999</v>
      </c>
      <c r="Q813" s="4"/>
    </row>
    <row r="814" spans="15:17" x14ac:dyDescent="0.25">
      <c r="O814" s="49">
        <v>45110.833333333299</v>
      </c>
      <c r="P814" s="48">
        <v>1.569</v>
      </c>
      <c r="Q814" s="4"/>
    </row>
    <row r="815" spans="15:17" x14ac:dyDescent="0.25">
      <c r="O815" s="49">
        <v>45110.875</v>
      </c>
      <c r="P815" s="48">
        <v>1.637</v>
      </c>
      <c r="Q815" s="4"/>
    </row>
    <row r="816" spans="15:17" x14ac:dyDescent="0.25">
      <c r="O816" s="49">
        <v>45110.916666666701</v>
      </c>
      <c r="P816" s="48">
        <v>1.3140000000000001</v>
      </c>
      <c r="Q816" s="4"/>
    </row>
    <row r="817" spans="15:17" x14ac:dyDescent="0.25">
      <c r="O817" s="49">
        <v>45110.958333333299</v>
      </c>
      <c r="P817" s="48">
        <v>2.0369999999999999</v>
      </c>
      <c r="Q817" s="4"/>
    </row>
    <row r="818" spans="15:17" x14ac:dyDescent="0.25">
      <c r="O818" s="49">
        <v>45111</v>
      </c>
      <c r="P818" s="48">
        <v>1.2969999999999999</v>
      </c>
      <c r="Q818" s="4"/>
    </row>
    <row r="819" spans="15:17" x14ac:dyDescent="0.25">
      <c r="O819" s="49">
        <v>45111.041666666701</v>
      </c>
      <c r="P819" s="48">
        <v>1.3080000000000001</v>
      </c>
      <c r="Q819" s="4"/>
    </row>
    <row r="820" spans="15:17" x14ac:dyDescent="0.25">
      <c r="O820" s="49">
        <v>45111.083333333299</v>
      </c>
      <c r="P820" s="48">
        <v>1.37</v>
      </c>
      <c r="Q820" s="4"/>
    </row>
    <row r="821" spans="15:17" x14ac:dyDescent="0.25">
      <c r="O821" s="49">
        <v>45111.125</v>
      </c>
      <c r="P821" s="48">
        <v>1.286</v>
      </c>
      <c r="Q821" s="4"/>
    </row>
    <row r="822" spans="15:17" x14ac:dyDescent="0.25">
      <c r="O822" s="49">
        <v>45111.166666666701</v>
      </c>
      <c r="P822" s="48">
        <v>1.893</v>
      </c>
      <c r="Q822" s="4"/>
    </row>
    <row r="823" spans="15:17" x14ac:dyDescent="0.25">
      <c r="O823" s="49">
        <v>45111.208333333299</v>
      </c>
      <c r="P823" s="48">
        <v>1.986</v>
      </c>
      <c r="Q823" s="4"/>
    </row>
    <row r="824" spans="15:17" x14ac:dyDescent="0.25">
      <c r="O824" s="49">
        <v>45111.25</v>
      </c>
      <c r="P824" s="48">
        <v>1.194</v>
      </c>
      <c r="Q824" s="4"/>
    </row>
    <row r="825" spans="15:17" x14ac:dyDescent="0.25">
      <c r="O825" s="49">
        <v>45111.291666666701</v>
      </c>
      <c r="P825" s="48">
        <v>1.1140000000000001</v>
      </c>
      <c r="Q825" s="4"/>
    </row>
    <row r="826" spans="15:17" x14ac:dyDescent="0.25">
      <c r="O826" s="49">
        <v>45111.333333333299</v>
      </c>
      <c r="P826" s="48">
        <v>1.117</v>
      </c>
      <c r="Q826" s="4"/>
    </row>
    <row r="827" spans="15:17" x14ac:dyDescent="0.25">
      <c r="O827" s="49">
        <v>45111.375</v>
      </c>
      <c r="P827" s="48">
        <v>1.151</v>
      </c>
      <c r="Q827" s="4"/>
    </row>
    <row r="828" spans="15:17" x14ac:dyDescent="0.25">
      <c r="O828" s="49">
        <v>45111.416666666701</v>
      </c>
      <c r="P828" s="48">
        <v>2.0960000000000001</v>
      </c>
      <c r="Q828" s="4"/>
    </row>
    <row r="829" spans="15:17" x14ac:dyDescent="0.25">
      <c r="O829" s="49">
        <v>45111.458333333299</v>
      </c>
      <c r="P829" s="48">
        <v>2.6989999999999998</v>
      </c>
      <c r="Q829" s="4"/>
    </row>
    <row r="830" spans="15:17" x14ac:dyDescent="0.25">
      <c r="O830" s="49">
        <v>45111.5</v>
      </c>
      <c r="P830" s="48">
        <v>1.6120000000000001</v>
      </c>
      <c r="Q830" s="4"/>
    </row>
    <row r="831" spans="15:17" x14ac:dyDescent="0.25">
      <c r="O831" s="49">
        <v>45111.541666666701</v>
      </c>
      <c r="P831" s="48">
        <v>2.1320000000000001</v>
      </c>
      <c r="Q831" s="4"/>
    </row>
    <row r="832" spans="15:17" x14ac:dyDescent="0.25">
      <c r="O832" s="49">
        <v>45111.583333333299</v>
      </c>
      <c r="P832" s="48">
        <v>2.3450000000000002</v>
      </c>
      <c r="Q832" s="4"/>
    </row>
    <row r="833" spans="15:17" x14ac:dyDescent="0.25">
      <c r="O833" s="49">
        <v>45111.625</v>
      </c>
      <c r="P833" s="48">
        <v>2.2469999999999999</v>
      </c>
      <c r="Q833" s="4"/>
    </row>
    <row r="834" spans="15:17" x14ac:dyDescent="0.25">
      <c r="O834" s="49">
        <v>45111.666666666701</v>
      </c>
      <c r="P834" s="48">
        <v>1.792</v>
      </c>
      <c r="Q834" s="4"/>
    </row>
    <row r="835" spans="15:17" x14ac:dyDescent="0.25">
      <c r="O835" s="49">
        <v>45111.708333333299</v>
      </c>
      <c r="P835" s="48">
        <v>2.1680000000000001</v>
      </c>
      <c r="Q835" s="4"/>
    </row>
    <row r="836" spans="15:17" x14ac:dyDescent="0.25">
      <c r="O836" s="49">
        <v>45111.75</v>
      </c>
      <c r="P836" s="48">
        <v>3.3340000000000001</v>
      </c>
      <c r="Q836" s="4"/>
    </row>
    <row r="837" spans="15:17" x14ac:dyDescent="0.25">
      <c r="O837" s="49">
        <v>45111.791666666701</v>
      </c>
      <c r="P837" s="48">
        <v>1.611</v>
      </c>
      <c r="Q837" s="4"/>
    </row>
    <row r="838" spans="15:17" x14ac:dyDescent="0.25">
      <c r="O838" s="49">
        <v>45111.833333333299</v>
      </c>
      <c r="P838" s="48">
        <v>1.4219999999999999</v>
      </c>
      <c r="Q838" s="4"/>
    </row>
    <row r="839" spans="15:17" x14ac:dyDescent="0.25">
      <c r="O839" s="49">
        <v>45111.875</v>
      </c>
      <c r="P839" s="48">
        <v>1.623</v>
      </c>
      <c r="Q839" s="4"/>
    </row>
    <row r="840" spans="15:17" x14ac:dyDescent="0.25">
      <c r="O840" s="49">
        <v>45111.916666666701</v>
      </c>
      <c r="P840" s="48">
        <v>1.8819999999999999</v>
      </c>
      <c r="Q840" s="4"/>
    </row>
    <row r="841" spans="15:17" x14ac:dyDescent="0.25">
      <c r="O841" s="49">
        <v>45111.958333333299</v>
      </c>
      <c r="P841" s="48">
        <v>1.26</v>
      </c>
      <c r="Q841" s="4"/>
    </row>
    <row r="842" spans="15:17" x14ac:dyDescent="0.25">
      <c r="O842" s="49">
        <v>45112</v>
      </c>
      <c r="P842" s="48">
        <v>1.2370000000000001</v>
      </c>
      <c r="Q842" s="4"/>
    </row>
    <row r="843" spans="15:17" x14ac:dyDescent="0.25">
      <c r="O843" s="49">
        <v>45112.041666666701</v>
      </c>
      <c r="P843" s="48">
        <v>1.762</v>
      </c>
      <c r="Q843" s="4"/>
    </row>
    <row r="844" spans="15:17" x14ac:dyDescent="0.25">
      <c r="O844" s="49">
        <v>45112.083333333299</v>
      </c>
      <c r="P844" s="48">
        <v>1.35</v>
      </c>
      <c r="Q844" s="4"/>
    </row>
    <row r="845" spans="15:17" x14ac:dyDescent="0.25">
      <c r="O845" s="49">
        <v>45112.125</v>
      </c>
      <c r="P845" s="48">
        <v>1.2849999999999999</v>
      </c>
      <c r="Q845" s="4"/>
    </row>
    <row r="846" spans="15:17" x14ac:dyDescent="0.25">
      <c r="O846" s="49">
        <v>45112.166666666701</v>
      </c>
      <c r="P846" s="48">
        <v>1.9770000000000001</v>
      </c>
      <c r="Q846" s="4"/>
    </row>
    <row r="847" spans="15:17" x14ac:dyDescent="0.25">
      <c r="O847" s="49">
        <v>45112.208333333299</v>
      </c>
      <c r="P847" s="48">
        <v>1.7410000000000001</v>
      </c>
      <c r="Q847" s="4"/>
    </row>
    <row r="848" spans="15:17" x14ac:dyDescent="0.25">
      <c r="O848" s="49">
        <v>45112.25</v>
      </c>
      <c r="P848" s="48">
        <v>1.244</v>
      </c>
      <c r="Q848" s="4"/>
    </row>
    <row r="849" spans="15:17" x14ac:dyDescent="0.25">
      <c r="O849" s="49">
        <v>45112.291666666701</v>
      </c>
      <c r="P849" s="48">
        <v>1.57</v>
      </c>
      <c r="Q849" s="4"/>
    </row>
    <row r="850" spans="15:17" x14ac:dyDescent="0.25">
      <c r="O850" s="49">
        <v>45112.333333333299</v>
      </c>
      <c r="P850" s="48">
        <v>1.141</v>
      </c>
      <c r="Q850" s="4"/>
    </row>
    <row r="851" spans="15:17" x14ac:dyDescent="0.25">
      <c r="O851" s="49">
        <v>45112.375</v>
      </c>
      <c r="P851" s="48">
        <v>1.3069999999999999</v>
      </c>
      <c r="Q851" s="4"/>
    </row>
    <row r="852" spans="15:17" x14ac:dyDescent="0.25">
      <c r="O852" s="49">
        <v>45112.416666666701</v>
      </c>
      <c r="P852" s="48">
        <v>1.23</v>
      </c>
      <c r="Q852" s="4"/>
    </row>
    <row r="853" spans="15:17" x14ac:dyDescent="0.25">
      <c r="O853" s="49">
        <v>45112.458333333299</v>
      </c>
      <c r="P853" s="48">
        <v>1.006</v>
      </c>
      <c r="Q853" s="4"/>
    </row>
    <row r="854" spans="15:17" x14ac:dyDescent="0.25">
      <c r="O854" s="49">
        <v>45112.5</v>
      </c>
      <c r="P854" s="48">
        <v>1.9450000000000001</v>
      </c>
      <c r="Q854" s="4"/>
    </row>
    <row r="855" spans="15:17" x14ac:dyDescent="0.25">
      <c r="O855" s="49">
        <v>45112.541666666701</v>
      </c>
      <c r="P855" s="48">
        <v>1.1759999999999999</v>
      </c>
      <c r="Q855" s="4"/>
    </row>
    <row r="856" spans="15:17" x14ac:dyDescent="0.25">
      <c r="O856" s="49">
        <v>45112.583333333299</v>
      </c>
      <c r="P856" s="48">
        <v>0.99399999999999999</v>
      </c>
      <c r="Q856" s="4"/>
    </row>
    <row r="857" spans="15:17" x14ac:dyDescent="0.25">
      <c r="O857" s="49">
        <v>45112.625</v>
      </c>
      <c r="P857" s="48">
        <v>2.3450000000000002</v>
      </c>
      <c r="Q857" s="4"/>
    </row>
    <row r="858" spans="15:17" x14ac:dyDescent="0.25">
      <c r="O858" s="49">
        <v>45112.666666666701</v>
      </c>
      <c r="P858" s="48">
        <v>1.2430000000000001</v>
      </c>
      <c r="Q858" s="4"/>
    </row>
    <row r="859" spans="15:17" x14ac:dyDescent="0.25">
      <c r="O859" s="49">
        <v>45112.708333333299</v>
      </c>
      <c r="P859" s="48">
        <v>2.0939999999999999</v>
      </c>
      <c r="Q859" s="4"/>
    </row>
    <row r="860" spans="15:17" x14ac:dyDescent="0.25">
      <c r="O860" s="49">
        <v>45112.75</v>
      </c>
      <c r="P860" s="48">
        <v>1.7250000000000001</v>
      </c>
      <c r="Q860" s="4"/>
    </row>
    <row r="861" spans="15:17" x14ac:dyDescent="0.25">
      <c r="O861" s="49">
        <v>45112.791666666701</v>
      </c>
      <c r="P861" s="48">
        <v>1.302</v>
      </c>
      <c r="Q861" s="4"/>
    </row>
    <row r="862" spans="15:17" x14ac:dyDescent="0.25">
      <c r="O862" s="49">
        <v>45112.833333333299</v>
      </c>
      <c r="P862" s="48">
        <v>1.52</v>
      </c>
      <c r="Q862" s="4"/>
    </row>
    <row r="863" spans="15:17" x14ac:dyDescent="0.25">
      <c r="O863" s="49">
        <v>45112.875</v>
      </c>
      <c r="P863" s="48">
        <v>1.4359999999999999</v>
      </c>
      <c r="Q863" s="4"/>
    </row>
    <row r="864" spans="15:17" x14ac:dyDescent="0.25">
      <c r="O864" s="49">
        <v>45112.916666666701</v>
      </c>
      <c r="P864" s="48">
        <v>1.3480000000000001</v>
      </c>
      <c r="Q864" s="4"/>
    </row>
    <row r="865" spans="15:17" x14ac:dyDescent="0.25">
      <c r="O865" s="49">
        <v>45112.958333333299</v>
      </c>
      <c r="P865" s="48">
        <v>1.903</v>
      </c>
      <c r="Q865" s="4"/>
    </row>
    <row r="866" spans="15:17" x14ac:dyDescent="0.25">
      <c r="O866" s="49">
        <v>45113</v>
      </c>
      <c r="P866" s="48">
        <v>1.1279999999999999</v>
      </c>
      <c r="Q866" s="4"/>
    </row>
    <row r="867" spans="15:17" x14ac:dyDescent="0.25">
      <c r="O867" s="49">
        <v>45113.041666666701</v>
      </c>
      <c r="P867" s="48">
        <v>1.0549999999999999</v>
      </c>
      <c r="Q867" s="4"/>
    </row>
    <row r="868" spans="15:17" x14ac:dyDescent="0.25">
      <c r="O868" s="49">
        <v>45113.083333333299</v>
      </c>
      <c r="P868" s="48">
        <v>1.026</v>
      </c>
      <c r="Q868" s="4"/>
    </row>
    <row r="869" spans="15:17" x14ac:dyDescent="0.25">
      <c r="O869" s="49">
        <v>45113.125</v>
      </c>
      <c r="P869" s="48">
        <v>1.806</v>
      </c>
      <c r="Q869" s="4"/>
    </row>
    <row r="870" spans="15:17" x14ac:dyDescent="0.25">
      <c r="O870" s="49">
        <v>45113.166666666701</v>
      </c>
      <c r="P870" s="48">
        <v>1.202</v>
      </c>
      <c r="Q870" s="4"/>
    </row>
    <row r="871" spans="15:17" x14ac:dyDescent="0.25">
      <c r="O871" s="49">
        <v>45113.208333333299</v>
      </c>
      <c r="P871" s="48">
        <v>2.0590000000000002</v>
      </c>
      <c r="Q871" s="4"/>
    </row>
    <row r="872" spans="15:17" x14ac:dyDescent="0.25">
      <c r="O872" s="49">
        <v>45113.25</v>
      </c>
      <c r="P872" s="48">
        <v>1.1399999999999999</v>
      </c>
      <c r="Q872" s="4"/>
    </row>
    <row r="873" spans="15:17" x14ac:dyDescent="0.25">
      <c r="O873" s="49">
        <v>45113.291666666701</v>
      </c>
      <c r="P873" s="48">
        <v>1.806</v>
      </c>
      <c r="Q873" s="4"/>
    </row>
    <row r="874" spans="15:17" x14ac:dyDescent="0.25">
      <c r="O874" s="49">
        <v>45113.333333333299</v>
      </c>
      <c r="P874" s="48">
        <v>1.1419999999999999</v>
      </c>
      <c r="Q874" s="4"/>
    </row>
    <row r="875" spans="15:17" x14ac:dyDescent="0.25">
      <c r="O875" s="49">
        <v>45113.375</v>
      </c>
      <c r="P875" s="48">
        <v>1.169</v>
      </c>
      <c r="Q875" s="4"/>
    </row>
    <row r="876" spans="15:17" x14ac:dyDescent="0.25">
      <c r="O876" s="49">
        <v>45113.416666666701</v>
      </c>
      <c r="P876" s="48">
        <v>1.665</v>
      </c>
      <c r="Q876" s="4"/>
    </row>
    <row r="877" spans="15:17" x14ac:dyDescent="0.25">
      <c r="O877" s="49">
        <v>45113.458333333299</v>
      </c>
      <c r="P877" s="48">
        <v>2.141</v>
      </c>
      <c r="Q877" s="4"/>
    </row>
    <row r="878" spans="15:17" x14ac:dyDescent="0.25">
      <c r="O878" s="49">
        <v>45113.5</v>
      </c>
      <c r="P878" s="48">
        <v>1.2070000000000001</v>
      </c>
      <c r="Q878" s="4"/>
    </row>
    <row r="879" spans="15:17" x14ac:dyDescent="0.25">
      <c r="O879" s="49">
        <v>45113.541666666701</v>
      </c>
      <c r="P879" s="48">
        <v>2.7229999999999999</v>
      </c>
      <c r="Q879" s="4"/>
    </row>
    <row r="880" spans="15:17" x14ac:dyDescent="0.25">
      <c r="O880" s="49">
        <v>45113.583333333299</v>
      </c>
      <c r="P880" s="48">
        <v>1.82</v>
      </c>
      <c r="Q880" s="4"/>
    </row>
    <row r="881" spans="15:17" x14ac:dyDescent="0.25">
      <c r="O881" s="49">
        <v>45113.625</v>
      </c>
      <c r="P881" s="48">
        <v>1.355</v>
      </c>
      <c r="Q881" s="4"/>
    </row>
    <row r="882" spans="15:17" x14ac:dyDescent="0.25">
      <c r="O882" s="49">
        <v>45113.666666666701</v>
      </c>
      <c r="P882" s="48">
        <v>2.444</v>
      </c>
      <c r="Q882" s="4"/>
    </row>
    <row r="883" spans="15:17" x14ac:dyDescent="0.25">
      <c r="O883" s="49">
        <v>45113.708333333299</v>
      </c>
      <c r="P883" s="48">
        <v>2.081</v>
      </c>
      <c r="Q883" s="4"/>
    </row>
    <row r="884" spans="15:17" x14ac:dyDescent="0.25">
      <c r="O884" s="49">
        <v>45113.75</v>
      </c>
      <c r="P884" s="48">
        <v>2.7490000000000001</v>
      </c>
      <c r="Q884" s="4"/>
    </row>
    <row r="885" spans="15:17" x14ac:dyDescent="0.25">
      <c r="O885" s="49">
        <v>45113.791666666701</v>
      </c>
      <c r="P885" s="48">
        <v>2.1419999999999999</v>
      </c>
      <c r="Q885" s="4"/>
    </row>
    <row r="886" spans="15:17" x14ac:dyDescent="0.25">
      <c r="O886" s="49">
        <v>45113.833333333299</v>
      </c>
      <c r="P886" s="48">
        <v>1.5740000000000001</v>
      </c>
      <c r="Q886" s="4"/>
    </row>
    <row r="887" spans="15:17" x14ac:dyDescent="0.25">
      <c r="O887" s="49">
        <v>45113.875</v>
      </c>
      <c r="P887" s="48">
        <v>1.39</v>
      </c>
      <c r="Q887" s="4"/>
    </row>
    <row r="888" spans="15:17" x14ac:dyDescent="0.25">
      <c r="O888" s="49">
        <v>45113.916666666701</v>
      </c>
      <c r="P888" s="48">
        <v>1.2669999999999999</v>
      </c>
      <c r="Q888" s="4"/>
    </row>
    <row r="889" spans="15:17" x14ac:dyDescent="0.25">
      <c r="O889" s="49">
        <v>45113.958333333299</v>
      </c>
      <c r="P889" s="48">
        <v>1.9350000000000001</v>
      </c>
      <c r="Q889" s="4"/>
    </row>
    <row r="890" spans="15:17" x14ac:dyDescent="0.25">
      <c r="O890" s="49">
        <v>45114</v>
      </c>
      <c r="P890" s="48">
        <v>1.1120000000000001</v>
      </c>
      <c r="Q890" s="4"/>
    </row>
    <row r="891" spans="15:17" x14ac:dyDescent="0.25">
      <c r="O891" s="49">
        <v>45114.041666666701</v>
      </c>
      <c r="P891" s="48">
        <v>1.401</v>
      </c>
      <c r="Q891" s="4"/>
    </row>
    <row r="892" spans="15:17" x14ac:dyDescent="0.25">
      <c r="O892" s="49">
        <v>45114.083333333299</v>
      </c>
      <c r="P892" s="48">
        <v>1.331</v>
      </c>
      <c r="Q892" s="4"/>
    </row>
    <row r="893" spans="15:17" x14ac:dyDescent="0.25">
      <c r="O893" s="49">
        <v>45114.125</v>
      </c>
      <c r="P893" s="48">
        <v>1.7609999999999999</v>
      </c>
      <c r="Q893" s="4"/>
    </row>
    <row r="894" spans="15:17" x14ac:dyDescent="0.25">
      <c r="O894" s="49">
        <v>45114.166666666701</v>
      </c>
      <c r="P894" s="48">
        <v>1.214</v>
      </c>
      <c r="Q894" s="4"/>
    </row>
    <row r="895" spans="15:17" x14ac:dyDescent="0.25">
      <c r="O895" s="49">
        <v>45114.208333333299</v>
      </c>
      <c r="P895" s="48">
        <v>2.1440000000000001</v>
      </c>
      <c r="Q895" s="4"/>
    </row>
    <row r="896" spans="15:17" x14ac:dyDescent="0.25">
      <c r="O896" s="49">
        <v>45114.25</v>
      </c>
      <c r="P896" s="48">
        <v>1.7989999999999999</v>
      </c>
      <c r="Q896" s="4"/>
    </row>
    <row r="897" spans="15:17" x14ac:dyDescent="0.25">
      <c r="O897" s="49">
        <v>45114.291666666701</v>
      </c>
      <c r="P897" s="48">
        <v>1.1180000000000001</v>
      </c>
      <c r="Q897" s="4"/>
    </row>
    <row r="898" spans="15:17" x14ac:dyDescent="0.25">
      <c r="O898" s="49">
        <v>45114.333333333299</v>
      </c>
      <c r="P898" s="48">
        <v>1.0900000000000001</v>
      </c>
      <c r="Q898" s="4"/>
    </row>
    <row r="899" spans="15:17" x14ac:dyDescent="0.25">
      <c r="O899" s="49">
        <v>45114.375</v>
      </c>
      <c r="P899" s="48">
        <v>1.2250000000000001</v>
      </c>
      <c r="Q899" s="4"/>
    </row>
    <row r="900" spans="15:17" x14ac:dyDescent="0.25">
      <c r="O900" s="49">
        <v>45114.416666666701</v>
      </c>
      <c r="P900" s="48">
        <v>1.0940000000000001</v>
      </c>
      <c r="Q900" s="4"/>
    </row>
    <row r="901" spans="15:17" x14ac:dyDescent="0.25">
      <c r="O901" s="49">
        <v>45114.458333333299</v>
      </c>
      <c r="P901" s="48">
        <v>2.2010000000000001</v>
      </c>
      <c r="Q901" s="4"/>
    </row>
    <row r="902" spans="15:17" x14ac:dyDescent="0.25">
      <c r="O902" s="49">
        <v>45114.5</v>
      </c>
      <c r="P902" s="48">
        <v>1.323</v>
      </c>
      <c r="Q902" s="4"/>
    </row>
    <row r="903" spans="15:17" x14ac:dyDescent="0.25">
      <c r="O903" s="49">
        <v>45114.541666666701</v>
      </c>
      <c r="P903" s="48">
        <v>1.849</v>
      </c>
      <c r="Q903" s="4"/>
    </row>
    <row r="904" spans="15:17" x14ac:dyDescent="0.25">
      <c r="O904" s="49">
        <v>45114.583333333299</v>
      </c>
      <c r="P904" s="48">
        <v>1.6180000000000001</v>
      </c>
      <c r="Q904" s="4"/>
    </row>
    <row r="905" spans="15:17" x14ac:dyDescent="0.25">
      <c r="O905" s="49">
        <v>45114.625</v>
      </c>
      <c r="P905" s="48">
        <v>2.4470000000000001</v>
      </c>
      <c r="Q905" s="4"/>
    </row>
    <row r="906" spans="15:17" x14ac:dyDescent="0.25">
      <c r="O906" s="49">
        <v>45114.666666666701</v>
      </c>
      <c r="P906" s="48">
        <v>3.605</v>
      </c>
      <c r="Q906" s="4"/>
    </row>
    <row r="907" spans="15:17" x14ac:dyDescent="0.25">
      <c r="O907" s="49">
        <v>45114.708333333299</v>
      </c>
      <c r="P907" s="48">
        <v>2.5880000000000001</v>
      </c>
      <c r="Q907" s="4"/>
    </row>
    <row r="908" spans="15:17" x14ac:dyDescent="0.25">
      <c r="O908" s="49">
        <v>45114.75</v>
      </c>
      <c r="P908" s="48">
        <v>1.6779999999999999</v>
      </c>
      <c r="Q908" s="4"/>
    </row>
    <row r="909" spans="15:17" x14ac:dyDescent="0.25">
      <c r="O909" s="49">
        <v>45114.791666666701</v>
      </c>
      <c r="P909" s="48">
        <v>1.5209999999999999</v>
      </c>
      <c r="Q909" s="4"/>
    </row>
    <row r="910" spans="15:17" x14ac:dyDescent="0.25">
      <c r="O910" s="49">
        <v>45114.833333333299</v>
      </c>
      <c r="P910" s="48">
        <v>2.6739999999999999</v>
      </c>
      <c r="Q910" s="4"/>
    </row>
    <row r="911" spans="15:17" x14ac:dyDescent="0.25">
      <c r="O911" s="49">
        <v>45114.875</v>
      </c>
      <c r="P911" s="48">
        <v>2.0070000000000001</v>
      </c>
      <c r="Q911" s="4"/>
    </row>
    <row r="912" spans="15:17" x14ac:dyDescent="0.25">
      <c r="O912" s="49">
        <v>45114.916666666701</v>
      </c>
      <c r="P912" s="48">
        <v>1.9950000000000001</v>
      </c>
      <c r="Q912" s="4"/>
    </row>
    <row r="913" spans="15:17" x14ac:dyDescent="0.25">
      <c r="O913" s="49">
        <v>45114.958333333299</v>
      </c>
      <c r="P913" s="48">
        <v>1.7290000000000001</v>
      </c>
      <c r="Q913" s="4"/>
    </row>
    <row r="914" spans="15:17" x14ac:dyDescent="0.25">
      <c r="O914" s="49">
        <v>45115</v>
      </c>
      <c r="P914" s="48">
        <v>1.3480000000000001</v>
      </c>
      <c r="Q914" s="4"/>
    </row>
    <row r="915" spans="15:17" x14ac:dyDescent="0.25">
      <c r="O915" s="49">
        <v>45115.041666666701</v>
      </c>
      <c r="P915" s="48">
        <v>1.704</v>
      </c>
      <c r="Q915" s="4"/>
    </row>
    <row r="916" spans="15:17" x14ac:dyDescent="0.25">
      <c r="O916" s="49">
        <v>45115.083333333299</v>
      </c>
      <c r="P916" s="48">
        <v>1.278</v>
      </c>
      <c r="Q916" s="4"/>
    </row>
    <row r="917" spans="15:17" x14ac:dyDescent="0.25">
      <c r="O917" s="49">
        <v>45115.125</v>
      </c>
      <c r="P917" s="48">
        <v>1.268</v>
      </c>
      <c r="Q917" s="4"/>
    </row>
    <row r="918" spans="15:17" x14ac:dyDescent="0.25">
      <c r="O918" s="49">
        <v>45115.166666666701</v>
      </c>
      <c r="P918" s="48">
        <v>1.3080000000000001</v>
      </c>
      <c r="Q918" s="4"/>
    </row>
    <row r="919" spans="15:17" x14ac:dyDescent="0.25">
      <c r="O919" s="49">
        <v>45115.208333333299</v>
      </c>
      <c r="P919" s="48">
        <v>1.611</v>
      </c>
      <c r="Q919" s="4"/>
    </row>
    <row r="920" spans="15:17" x14ac:dyDescent="0.25">
      <c r="O920" s="49">
        <v>45115.25</v>
      </c>
      <c r="P920" s="48">
        <v>1.3120000000000001</v>
      </c>
      <c r="Q920" s="4"/>
    </row>
    <row r="921" spans="15:17" x14ac:dyDescent="0.25">
      <c r="O921" s="49">
        <v>45115.291666666701</v>
      </c>
      <c r="P921" s="48">
        <v>1.1719999999999999</v>
      </c>
      <c r="Q921" s="4"/>
    </row>
    <row r="922" spans="15:17" x14ac:dyDescent="0.25">
      <c r="O922" s="49">
        <v>45115.333333333299</v>
      </c>
      <c r="P922" s="48">
        <v>1.1040000000000001</v>
      </c>
      <c r="Q922" s="4"/>
    </row>
    <row r="923" spans="15:17" x14ac:dyDescent="0.25">
      <c r="O923" s="49">
        <v>45115.375</v>
      </c>
      <c r="P923" s="48">
        <v>1.861</v>
      </c>
      <c r="Q923" s="4"/>
    </row>
    <row r="924" spans="15:17" x14ac:dyDescent="0.25">
      <c r="O924" s="49">
        <v>45115.416666666701</v>
      </c>
      <c r="P924" s="48">
        <v>1.113</v>
      </c>
      <c r="Q924" s="4"/>
    </row>
    <row r="925" spans="15:17" x14ac:dyDescent="0.25">
      <c r="O925" s="49">
        <v>45115.458333333299</v>
      </c>
      <c r="P925" s="48">
        <v>1.7350000000000001</v>
      </c>
      <c r="Q925" s="4"/>
    </row>
    <row r="926" spans="15:17" x14ac:dyDescent="0.25">
      <c r="O926" s="49">
        <v>45115.5</v>
      </c>
      <c r="P926" s="48">
        <v>0.997</v>
      </c>
      <c r="Q926" s="4"/>
    </row>
    <row r="927" spans="15:17" x14ac:dyDescent="0.25">
      <c r="O927" s="49">
        <v>45115.541666666701</v>
      </c>
      <c r="P927" s="48">
        <v>1.0620000000000001</v>
      </c>
      <c r="Q927" s="4"/>
    </row>
    <row r="928" spans="15:17" x14ac:dyDescent="0.25">
      <c r="O928" s="49">
        <v>45115.583333333299</v>
      </c>
      <c r="P928" s="48">
        <v>0.98099999999999998</v>
      </c>
      <c r="Q928" s="4"/>
    </row>
    <row r="929" spans="15:17" x14ac:dyDescent="0.25">
      <c r="O929" s="49">
        <v>45115.625</v>
      </c>
      <c r="P929" s="48">
        <v>0.95199999999999996</v>
      </c>
      <c r="Q929" s="4"/>
    </row>
    <row r="930" spans="15:17" x14ac:dyDescent="0.25">
      <c r="O930" s="49">
        <v>45115.666666666701</v>
      </c>
      <c r="P930" s="48">
        <v>0.92800000000000005</v>
      </c>
      <c r="Q930" s="4"/>
    </row>
    <row r="931" spans="15:17" x14ac:dyDescent="0.25">
      <c r="O931" s="49">
        <v>45115.708333333299</v>
      </c>
      <c r="P931" s="48">
        <v>1.0269999999999999</v>
      </c>
      <c r="Q931" s="4"/>
    </row>
    <row r="932" spans="15:17" x14ac:dyDescent="0.25">
      <c r="O932" s="49">
        <v>45115.75</v>
      </c>
      <c r="P932" s="48">
        <v>1.677</v>
      </c>
      <c r="Q932" s="4"/>
    </row>
    <row r="933" spans="15:17" x14ac:dyDescent="0.25">
      <c r="O933" s="49">
        <v>45115.791666666701</v>
      </c>
      <c r="P933" s="48">
        <v>0.90400000000000003</v>
      </c>
      <c r="Q933" s="4"/>
    </row>
    <row r="934" spans="15:17" x14ac:dyDescent="0.25">
      <c r="O934" s="49">
        <v>45115.833333333299</v>
      </c>
      <c r="P934" s="48">
        <v>1.2669999999999999</v>
      </c>
      <c r="Q934" s="4"/>
    </row>
    <row r="935" spans="15:17" x14ac:dyDescent="0.25">
      <c r="O935" s="49">
        <v>45115.875</v>
      </c>
      <c r="P935" s="48">
        <v>1.5089999999999999</v>
      </c>
      <c r="Q935" s="4"/>
    </row>
    <row r="936" spans="15:17" x14ac:dyDescent="0.25">
      <c r="O936" s="49">
        <v>45115.916666666701</v>
      </c>
      <c r="P936" s="48">
        <v>0.96699999999999997</v>
      </c>
      <c r="Q936" s="4"/>
    </row>
    <row r="937" spans="15:17" x14ac:dyDescent="0.25">
      <c r="O937" s="49">
        <v>45115.958333333299</v>
      </c>
      <c r="P937" s="48">
        <v>0.97399999999999998</v>
      </c>
      <c r="Q937" s="4"/>
    </row>
    <row r="938" spans="15:17" x14ac:dyDescent="0.25">
      <c r="O938" s="49">
        <v>45116</v>
      </c>
      <c r="P938" s="48">
        <v>0.92200000000000004</v>
      </c>
      <c r="Q938" s="4"/>
    </row>
    <row r="939" spans="15:17" x14ac:dyDescent="0.25">
      <c r="O939" s="49">
        <v>45116.041666666701</v>
      </c>
      <c r="P939" s="48">
        <v>0.99</v>
      </c>
      <c r="Q939" s="4"/>
    </row>
    <row r="940" spans="15:17" x14ac:dyDescent="0.25">
      <c r="O940" s="49">
        <v>45116.083333333299</v>
      </c>
      <c r="P940" s="48">
        <v>0.97499999999999998</v>
      </c>
      <c r="Q940" s="4"/>
    </row>
    <row r="941" spans="15:17" x14ac:dyDescent="0.25">
      <c r="O941" s="49">
        <v>45116.125</v>
      </c>
      <c r="P941" s="48">
        <v>1.655</v>
      </c>
      <c r="Q941" s="4"/>
    </row>
    <row r="942" spans="15:17" x14ac:dyDescent="0.25">
      <c r="O942" s="49">
        <v>45116.166666666701</v>
      </c>
      <c r="P942" s="48">
        <v>0.97</v>
      </c>
      <c r="Q942" s="4"/>
    </row>
    <row r="943" spans="15:17" x14ac:dyDescent="0.25">
      <c r="O943" s="49">
        <v>45116.208333333299</v>
      </c>
      <c r="P943" s="48">
        <v>0.97399999999999998</v>
      </c>
      <c r="Q943" s="4"/>
    </row>
    <row r="944" spans="15:17" x14ac:dyDescent="0.25">
      <c r="O944" s="49">
        <v>45116.25</v>
      </c>
      <c r="P944" s="48">
        <v>0.94199999999999995</v>
      </c>
      <c r="Q944" s="4"/>
    </row>
    <row r="945" spans="15:17" x14ac:dyDescent="0.25">
      <c r="O945" s="49">
        <v>45116.291666666701</v>
      </c>
      <c r="P945" s="48">
        <v>1.603</v>
      </c>
      <c r="Q945" s="4"/>
    </row>
    <row r="946" spans="15:17" x14ac:dyDescent="0.25">
      <c r="O946" s="49">
        <v>45116.333333333299</v>
      </c>
      <c r="P946" s="48">
        <v>0.92700000000000005</v>
      </c>
      <c r="Q946" s="4"/>
    </row>
    <row r="947" spans="15:17" x14ac:dyDescent="0.25">
      <c r="O947" s="49">
        <v>45116.375</v>
      </c>
      <c r="P947" s="48">
        <v>0.92900000000000005</v>
      </c>
      <c r="Q947" s="4"/>
    </row>
    <row r="948" spans="15:17" x14ac:dyDescent="0.25">
      <c r="O948" s="49">
        <v>45116.416666666701</v>
      </c>
      <c r="P948" s="48">
        <v>0.91300000000000003</v>
      </c>
      <c r="Q948" s="4"/>
    </row>
    <row r="949" spans="15:17" x14ac:dyDescent="0.25">
      <c r="O949" s="49">
        <v>45116.458333333299</v>
      </c>
      <c r="P949" s="48">
        <v>0.89500000000000002</v>
      </c>
      <c r="Q949" s="4"/>
    </row>
    <row r="950" spans="15:17" x14ac:dyDescent="0.25">
      <c r="O950" s="49">
        <v>45116.5</v>
      </c>
      <c r="P950" s="48">
        <v>0.92500000000000004</v>
      </c>
      <c r="Q950" s="4"/>
    </row>
    <row r="951" spans="15:17" x14ac:dyDescent="0.25">
      <c r="O951" s="49">
        <v>45116.541666666701</v>
      </c>
      <c r="P951" s="48">
        <v>1.82</v>
      </c>
      <c r="Q951" s="4"/>
    </row>
    <row r="952" spans="15:17" x14ac:dyDescent="0.25">
      <c r="O952" s="49">
        <v>45116.583333333299</v>
      </c>
      <c r="P952" s="48">
        <v>0.90300000000000002</v>
      </c>
      <c r="Q952" s="4"/>
    </row>
    <row r="953" spans="15:17" x14ac:dyDescent="0.25">
      <c r="O953" s="49">
        <v>45116.625</v>
      </c>
      <c r="P953" s="48">
        <v>0.91300000000000003</v>
      </c>
      <c r="Q953" s="4"/>
    </row>
    <row r="954" spans="15:17" x14ac:dyDescent="0.25">
      <c r="O954" s="49">
        <v>45116.666666666701</v>
      </c>
      <c r="P954" s="48">
        <v>1.087</v>
      </c>
      <c r="Q954" s="4"/>
    </row>
    <row r="955" spans="15:17" x14ac:dyDescent="0.25">
      <c r="O955" s="49">
        <v>45116.708333333299</v>
      </c>
      <c r="P955" s="48">
        <v>1.7070000000000001</v>
      </c>
      <c r="Q955" s="4"/>
    </row>
    <row r="956" spans="15:17" x14ac:dyDescent="0.25">
      <c r="O956" s="49">
        <v>45116.75</v>
      </c>
      <c r="P956" s="48">
        <v>0.93</v>
      </c>
      <c r="Q956" s="4"/>
    </row>
    <row r="957" spans="15:17" x14ac:dyDescent="0.25">
      <c r="O957" s="49">
        <v>45116.791666666701</v>
      </c>
      <c r="P957" s="48">
        <v>0.92600000000000005</v>
      </c>
      <c r="Q957" s="4"/>
    </row>
    <row r="958" spans="15:17" x14ac:dyDescent="0.25">
      <c r="O958" s="49">
        <v>45116.833333333299</v>
      </c>
      <c r="P958" s="48">
        <v>0.89500000000000002</v>
      </c>
      <c r="Q958" s="4"/>
    </row>
    <row r="959" spans="15:17" x14ac:dyDescent="0.25">
      <c r="O959" s="49">
        <v>45116.875</v>
      </c>
      <c r="P959" s="48">
        <v>1.5</v>
      </c>
      <c r="Q959" s="4"/>
    </row>
    <row r="960" spans="15:17" x14ac:dyDescent="0.25">
      <c r="O960" s="49">
        <v>45116.916666666701</v>
      </c>
      <c r="P960" s="48">
        <v>1.6020000000000001</v>
      </c>
      <c r="Q960" s="4"/>
    </row>
    <row r="961" spans="15:17" x14ac:dyDescent="0.25">
      <c r="O961" s="49">
        <v>45116.958333333299</v>
      </c>
      <c r="P961" s="48">
        <v>0.98799999999999999</v>
      </c>
      <c r="Q961" s="4"/>
    </row>
    <row r="962" spans="15:17" x14ac:dyDescent="0.25">
      <c r="O962" s="49">
        <v>45117</v>
      </c>
      <c r="P962" s="48">
        <v>0.93799999999999994</v>
      </c>
      <c r="Q962" s="4"/>
    </row>
    <row r="963" spans="15:17" x14ac:dyDescent="0.25">
      <c r="O963" s="49">
        <v>45117.041666666701</v>
      </c>
      <c r="P963" s="48">
        <v>1.6870000000000001</v>
      </c>
      <c r="Q963" s="4"/>
    </row>
    <row r="964" spans="15:17" x14ac:dyDescent="0.25">
      <c r="O964" s="49">
        <v>45117.083333333299</v>
      </c>
      <c r="P964" s="48">
        <v>0.94699999999999995</v>
      </c>
      <c r="Q964" s="4"/>
    </row>
    <row r="965" spans="15:17" x14ac:dyDescent="0.25">
      <c r="O965" s="49">
        <v>45117.125</v>
      </c>
      <c r="P965" s="48">
        <v>0.97499999999999998</v>
      </c>
      <c r="Q965" s="4"/>
    </row>
    <row r="966" spans="15:17" x14ac:dyDescent="0.25">
      <c r="O966" s="49">
        <v>45117.166666666701</v>
      </c>
      <c r="P966" s="48">
        <v>0.97799999999999998</v>
      </c>
      <c r="Q966" s="4"/>
    </row>
    <row r="967" spans="15:17" x14ac:dyDescent="0.25">
      <c r="O967" s="49">
        <v>45117.208333333299</v>
      </c>
      <c r="P967" s="48">
        <v>0.96</v>
      </c>
      <c r="Q967" s="4"/>
    </row>
    <row r="968" spans="15:17" x14ac:dyDescent="0.25">
      <c r="O968" s="49">
        <v>45117.25</v>
      </c>
      <c r="P968" s="48">
        <v>0.90100000000000002</v>
      </c>
      <c r="Q968" s="4"/>
    </row>
    <row r="969" spans="15:17" x14ac:dyDescent="0.25">
      <c r="O969" s="49">
        <v>45117.291666666701</v>
      </c>
      <c r="P969" s="48">
        <v>0.93300000000000005</v>
      </c>
      <c r="Q969" s="4"/>
    </row>
    <row r="970" spans="15:17" x14ac:dyDescent="0.25">
      <c r="O970" s="49">
        <v>45117.333333333299</v>
      </c>
      <c r="P970" s="48">
        <v>0.92800000000000005</v>
      </c>
      <c r="Q970" s="4"/>
    </row>
    <row r="971" spans="15:17" x14ac:dyDescent="0.25">
      <c r="O971" s="49">
        <v>45117.375</v>
      </c>
      <c r="P971" s="48">
        <v>2.1</v>
      </c>
      <c r="Q971" s="4"/>
    </row>
    <row r="972" spans="15:17" x14ac:dyDescent="0.25">
      <c r="O972" s="49">
        <v>45117.416666666701</v>
      </c>
      <c r="P972" s="48">
        <v>0.90900000000000003</v>
      </c>
      <c r="Q972" s="4"/>
    </row>
    <row r="973" spans="15:17" x14ac:dyDescent="0.25">
      <c r="O973" s="49">
        <v>45117.458333333299</v>
      </c>
      <c r="P973" s="48">
        <v>1.034</v>
      </c>
      <c r="Q973" s="4"/>
    </row>
    <row r="974" spans="15:17" x14ac:dyDescent="0.25">
      <c r="O974" s="49">
        <v>45117.5</v>
      </c>
      <c r="P974" s="48">
        <v>1.542</v>
      </c>
      <c r="Q974" s="4"/>
    </row>
    <row r="975" spans="15:17" x14ac:dyDescent="0.25">
      <c r="O975" s="49">
        <v>45117.541666666701</v>
      </c>
      <c r="P975" s="48">
        <v>0.93700000000000006</v>
      </c>
      <c r="Q975" s="4"/>
    </row>
    <row r="976" spans="15:17" x14ac:dyDescent="0.25">
      <c r="O976" s="49">
        <v>45117.583333333299</v>
      </c>
      <c r="P976" s="48">
        <v>1.06</v>
      </c>
      <c r="Q976" s="4"/>
    </row>
    <row r="977" spans="15:17" x14ac:dyDescent="0.25">
      <c r="O977" s="49">
        <v>45117.625</v>
      </c>
      <c r="P977" s="48">
        <v>1.6</v>
      </c>
      <c r="Q977" s="4"/>
    </row>
    <row r="978" spans="15:17" x14ac:dyDescent="0.25">
      <c r="O978" s="49">
        <v>45117.666666666701</v>
      </c>
      <c r="P978" s="48">
        <v>0.93600000000000005</v>
      </c>
      <c r="Q978" s="4"/>
    </row>
    <row r="979" spans="15:17" x14ac:dyDescent="0.25">
      <c r="O979" s="49">
        <v>45117.708333333299</v>
      </c>
      <c r="P979" s="48">
        <v>1.1639999999999999</v>
      </c>
      <c r="Q979" s="4"/>
    </row>
    <row r="980" spans="15:17" x14ac:dyDescent="0.25">
      <c r="O980" s="49">
        <v>45117.75</v>
      </c>
      <c r="P980" s="48">
        <v>0.93799999999999994</v>
      </c>
      <c r="Q980" s="4"/>
    </row>
    <row r="981" spans="15:17" x14ac:dyDescent="0.25">
      <c r="O981" s="49">
        <v>45117.791666666701</v>
      </c>
      <c r="P981" s="48">
        <v>1.915</v>
      </c>
      <c r="Q981" s="4"/>
    </row>
    <row r="982" spans="15:17" x14ac:dyDescent="0.25">
      <c r="O982" s="49">
        <v>45117.833333333299</v>
      </c>
      <c r="P982" s="48">
        <v>0.94599999999999995</v>
      </c>
      <c r="Q982" s="4"/>
    </row>
    <row r="983" spans="15:17" x14ac:dyDescent="0.25">
      <c r="O983" s="49">
        <v>45117.875</v>
      </c>
      <c r="P983" s="48">
        <v>0.92700000000000005</v>
      </c>
      <c r="Q983" s="4"/>
    </row>
    <row r="984" spans="15:17" x14ac:dyDescent="0.25">
      <c r="O984" s="49">
        <v>45117.916666666701</v>
      </c>
      <c r="P984" s="48">
        <v>0.98799999999999999</v>
      </c>
      <c r="Q984" s="4"/>
    </row>
    <row r="985" spans="15:17" x14ac:dyDescent="0.25">
      <c r="O985" s="49">
        <v>45117.958333333299</v>
      </c>
      <c r="P985" s="48">
        <v>1.5980000000000001</v>
      </c>
      <c r="Q985" s="4"/>
    </row>
    <row r="986" spans="15:17" x14ac:dyDescent="0.25">
      <c r="O986" s="49">
        <v>45118</v>
      </c>
      <c r="P986" s="48">
        <v>0.91100000000000003</v>
      </c>
      <c r="Q986" s="4"/>
    </row>
    <row r="987" spans="15:17" x14ac:dyDescent="0.25">
      <c r="O987" s="49">
        <v>45118.041666666701</v>
      </c>
      <c r="P987" s="48">
        <v>0.89400000000000002</v>
      </c>
      <c r="Q987" s="4"/>
    </row>
    <row r="988" spans="15:17" x14ac:dyDescent="0.25">
      <c r="O988" s="49">
        <v>45118.083333333299</v>
      </c>
      <c r="P988" s="48">
        <v>0.91600000000000004</v>
      </c>
      <c r="Q988" s="4"/>
    </row>
    <row r="989" spans="15:17" x14ac:dyDescent="0.25">
      <c r="O989" s="49">
        <v>45118.125</v>
      </c>
      <c r="P989" s="48">
        <v>1.0900000000000001</v>
      </c>
      <c r="Q989" s="4"/>
    </row>
    <row r="990" spans="15:17" x14ac:dyDescent="0.25">
      <c r="O990" s="49">
        <v>45118.166666666701</v>
      </c>
      <c r="P990" s="48">
        <v>1.1040000000000001</v>
      </c>
      <c r="Q990" s="4"/>
    </row>
    <row r="991" spans="15:17" x14ac:dyDescent="0.25">
      <c r="O991" s="49">
        <v>45118.208333333299</v>
      </c>
      <c r="P991" s="48">
        <v>1.792</v>
      </c>
      <c r="Q991" s="4"/>
    </row>
    <row r="992" spans="15:17" x14ac:dyDescent="0.25">
      <c r="O992" s="49">
        <v>45118.25</v>
      </c>
      <c r="P992" s="48">
        <v>1.107</v>
      </c>
      <c r="Q992" s="4"/>
    </row>
    <row r="993" spans="15:17" x14ac:dyDescent="0.25">
      <c r="O993" s="49">
        <v>45118.291666666701</v>
      </c>
      <c r="P993" s="48">
        <v>1.0149999999999999</v>
      </c>
      <c r="Q993" s="4"/>
    </row>
    <row r="994" spans="15:17" x14ac:dyDescent="0.25">
      <c r="O994" s="49">
        <v>45118.333333333299</v>
      </c>
      <c r="P994" s="48">
        <v>0.95</v>
      </c>
      <c r="Q994" s="4"/>
    </row>
    <row r="995" spans="15:17" x14ac:dyDescent="0.25">
      <c r="O995" s="49">
        <v>45118.375</v>
      </c>
      <c r="P995" s="48">
        <v>0.94199999999999995</v>
      </c>
      <c r="Q995" s="4"/>
    </row>
    <row r="996" spans="15:17" x14ac:dyDescent="0.25">
      <c r="O996" s="49">
        <v>45118.416666666701</v>
      </c>
      <c r="P996" s="48">
        <v>0.95499999999999996</v>
      </c>
      <c r="Q996" s="4"/>
    </row>
    <row r="997" spans="15:17" x14ac:dyDescent="0.25">
      <c r="O997" s="49">
        <v>45118.458333333299</v>
      </c>
      <c r="P997" s="48">
        <v>0.95</v>
      </c>
      <c r="Q997" s="4"/>
    </row>
    <row r="998" spans="15:17" x14ac:dyDescent="0.25">
      <c r="O998" s="49">
        <v>45118.5</v>
      </c>
      <c r="P998" s="48">
        <v>0.95699999999999996</v>
      </c>
      <c r="Q998" s="4"/>
    </row>
    <row r="999" spans="15:17" x14ac:dyDescent="0.25">
      <c r="O999" s="49">
        <v>45118.541666666701</v>
      </c>
      <c r="P999" s="48">
        <v>0.89900000000000002</v>
      </c>
      <c r="Q999" s="4"/>
    </row>
    <row r="1000" spans="15:17" x14ac:dyDescent="0.25">
      <c r="O1000" s="49">
        <v>45118.583333333299</v>
      </c>
      <c r="P1000" s="48">
        <v>0.90900000000000003</v>
      </c>
      <c r="Q1000" s="4"/>
    </row>
    <row r="1001" spans="15:17" x14ac:dyDescent="0.25">
      <c r="O1001" s="49">
        <v>45118.625</v>
      </c>
      <c r="P1001" s="48">
        <v>0.88800000000000001</v>
      </c>
      <c r="Q1001" s="4"/>
    </row>
    <row r="1002" spans="15:17" x14ac:dyDescent="0.25">
      <c r="O1002" s="49">
        <v>45118.666666666701</v>
      </c>
      <c r="P1002" s="48">
        <v>1.7569999999999999</v>
      </c>
      <c r="Q1002" s="4"/>
    </row>
    <row r="1003" spans="15:17" x14ac:dyDescent="0.25">
      <c r="O1003" s="49">
        <v>45118.708333333299</v>
      </c>
      <c r="P1003" s="48">
        <v>0.89700000000000002</v>
      </c>
      <c r="Q1003" s="4"/>
    </row>
    <row r="1004" spans="15:17" x14ac:dyDescent="0.25">
      <c r="O1004" s="49">
        <v>45118.75</v>
      </c>
      <c r="P1004" s="48">
        <v>0.92</v>
      </c>
      <c r="Q1004" s="4"/>
    </row>
    <row r="1005" spans="15:17" x14ac:dyDescent="0.25">
      <c r="O1005" s="49">
        <v>45118.791666666701</v>
      </c>
      <c r="P1005" s="48">
        <v>0.88400000000000001</v>
      </c>
      <c r="Q1005" s="4"/>
    </row>
    <row r="1006" spans="15:17" x14ac:dyDescent="0.25">
      <c r="O1006" s="49">
        <v>45118.833333333299</v>
      </c>
      <c r="P1006" s="48">
        <v>0.88200000000000001</v>
      </c>
      <c r="Q1006" s="4"/>
    </row>
    <row r="1007" spans="15:17" x14ac:dyDescent="0.25">
      <c r="O1007" s="49">
        <v>45118.875</v>
      </c>
      <c r="P1007" s="48">
        <v>0.91400000000000003</v>
      </c>
      <c r="Q1007" s="4"/>
    </row>
    <row r="1008" spans="15:17" x14ac:dyDescent="0.25">
      <c r="O1008" s="49">
        <v>45118.916666666701</v>
      </c>
      <c r="P1008" s="48">
        <v>0.879</v>
      </c>
      <c r="Q1008" s="4"/>
    </row>
    <row r="1009" spans="15:17" x14ac:dyDescent="0.25">
      <c r="O1009" s="49">
        <v>45118.958333333299</v>
      </c>
      <c r="P1009" s="48">
        <v>1.0820000000000001</v>
      </c>
      <c r="Q1009" s="4"/>
    </row>
    <row r="1010" spans="15:17" x14ac:dyDescent="0.25">
      <c r="O1010" s="49">
        <v>45119</v>
      </c>
      <c r="P1010" s="48">
        <v>1.472</v>
      </c>
      <c r="Q1010" s="4"/>
    </row>
    <row r="1011" spans="15:17" x14ac:dyDescent="0.25">
      <c r="O1011" s="49">
        <v>45119.041666666701</v>
      </c>
      <c r="P1011" s="48">
        <v>0.88500000000000001</v>
      </c>
      <c r="Q1011" s="4"/>
    </row>
    <row r="1012" spans="15:17" x14ac:dyDescent="0.25">
      <c r="O1012" s="49">
        <v>45119.083333333299</v>
      </c>
      <c r="P1012" s="48">
        <v>0.95799999999999996</v>
      </c>
      <c r="Q1012" s="4"/>
    </row>
    <row r="1013" spans="15:17" x14ac:dyDescent="0.25">
      <c r="O1013" s="49">
        <v>45119.125</v>
      </c>
      <c r="P1013" s="48">
        <v>0.95699999999999996</v>
      </c>
      <c r="Q1013" s="4"/>
    </row>
    <row r="1014" spans="15:17" x14ac:dyDescent="0.25">
      <c r="O1014" s="49">
        <v>45119.166666666701</v>
      </c>
      <c r="P1014" s="48">
        <v>1.552</v>
      </c>
      <c r="Q1014" s="4"/>
    </row>
    <row r="1015" spans="15:17" x14ac:dyDescent="0.25">
      <c r="O1015" s="49">
        <v>45119.208333333299</v>
      </c>
      <c r="P1015" s="48">
        <v>0.95599999999999996</v>
      </c>
      <c r="Q1015" s="4"/>
    </row>
    <row r="1016" spans="15:17" x14ac:dyDescent="0.25">
      <c r="O1016" s="49">
        <v>45119.25</v>
      </c>
      <c r="P1016" s="48">
        <v>0.94099999999999995</v>
      </c>
      <c r="Q1016" s="4"/>
    </row>
    <row r="1017" spans="15:17" x14ac:dyDescent="0.25">
      <c r="O1017" s="49">
        <v>45119.291666666701</v>
      </c>
      <c r="P1017" s="48">
        <v>0.94899999999999995</v>
      </c>
      <c r="Q1017" s="4"/>
    </row>
    <row r="1018" spans="15:17" x14ac:dyDescent="0.25">
      <c r="O1018" s="49">
        <v>45119.333333333299</v>
      </c>
      <c r="P1018" s="48">
        <v>0.95799999999999996</v>
      </c>
      <c r="Q1018" s="4"/>
    </row>
    <row r="1019" spans="15:17" x14ac:dyDescent="0.25">
      <c r="O1019" s="49">
        <v>45119.375</v>
      </c>
      <c r="P1019" s="48">
        <v>0.91100000000000003</v>
      </c>
      <c r="Q1019" s="4"/>
    </row>
    <row r="1020" spans="15:17" x14ac:dyDescent="0.25">
      <c r="O1020" s="49">
        <v>45119.416666666701</v>
      </c>
      <c r="P1020" s="48">
        <v>0.94699999999999995</v>
      </c>
      <c r="Q1020" s="4"/>
    </row>
    <row r="1021" spans="15:17" x14ac:dyDescent="0.25">
      <c r="O1021" s="49">
        <v>45119.458333333299</v>
      </c>
      <c r="P1021" s="48">
        <v>0.94199999999999995</v>
      </c>
      <c r="Q1021" s="4"/>
    </row>
    <row r="1022" spans="15:17" x14ac:dyDescent="0.25">
      <c r="O1022" s="49">
        <v>45119.5</v>
      </c>
      <c r="P1022" s="48">
        <v>1.6990000000000001</v>
      </c>
      <c r="Q1022" s="4"/>
    </row>
    <row r="1023" spans="15:17" x14ac:dyDescent="0.25">
      <c r="O1023" s="49">
        <v>45119.541666666701</v>
      </c>
      <c r="P1023" s="48">
        <v>0.95299999999999996</v>
      </c>
      <c r="Q1023" s="4"/>
    </row>
    <row r="1024" spans="15:17" x14ac:dyDescent="0.25">
      <c r="O1024" s="49">
        <v>45119.583333333299</v>
      </c>
      <c r="P1024" s="48">
        <v>0.92600000000000005</v>
      </c>
      <c r="Q1024" s="4"/>
    </row>
    <row r="1025" spans="15:17" x14ac:dyDescent="0.25">
      <c r="O1025" s="49">
        <v>45119.625</v>
      </c>
      <c r="P1025" s="48">
        <v>1.2</v>
      </c>
      <c r="Q1025" s="4"/>
    </row>
    <row r="1026" spans="15:17" x14ac:dyDescent="0.25">
      <c r="O1026" s="49">
        <v>45119.666666666701</v>
      </c>
      <c r="P1026" s="48">
        <v>1.6639999999999999</v>
      </c>
      <c r="Q1026" s="4"/>
    </row>
    <row r="1027" spans="15:17" x14ac:dyDescent="0.25">
      <c r="O1027" s="49">
        <v>45119.708333333299</v>
      </c>
      <c r="P1027" s="48">
        <v>1.5840000000000001</v>
      </c>
      <c r="Q1027" s="4"/>
    </row>
    <row r="1028" spans="15:17" x14ac:dyDescent="0.25">
      <c r="O1028" s="49">
        <v>45119.75</v>
      </c>
      <c r="P1028" s="48">
        <v>1.633</v>
      </c>
      <c r="Q1028" s="4"/>
    </row>
    <row r="1029" spans="15:17" x14ac:dyDescent="0.25">
      <c r="O1029" s="49">
        <v>45119.791666666701</v>
      </c>
      <c r="P1029" s="48">
        <v>1.2889999999999999</v>
      </c>
      <c r="Q1029" s="4"/>
    </row>
    <row r="1030" spans="15:17" x14ac:dyDescent="0.25">
      <c r="O1030" s="49">
        <v>45119.833333333299</v>
      </c>
      <c r="P1030" s="48">
        <v>1.177</v>
      </c>
      <c r="Q1030" s="4"/>
    </row>
    <row r="1031" spans="15:17" x14ac:dyDescent="0.25">
      <c r="O1031" s="49">
        <v>45119.875</v>
      </c>
      <c r="P1031" s="48">
        <v>1.204</v>
      </c>
      <c r="Q1031" s="4"/>
    </row>
    <row r="1032" spans="15:17" x14ac:dyDescent="0.25">
      <c r="O1032" s="49">
        <v>45119.916666666701</v>
      </c>
      <c r="P1032" s="48">
        <v>1.7030000000000001</v>
      </c>
      <c r="Q1032" s="4"/>
    </row>
    <row r="1033" spans="15:17" x14ac:dyDescent="0.25">
      <c r="O1033" s="49">
        <v>45119.958333333299</v>
      </c>
      <c r="P1033" s="48">
        <v>1.454</v>
      </c>
      <c r="Q1033" s="4"/>
    </row>
    <row r="1034" spans="15:17" x14ac:dyDescent="0.25">
      <c r="O1034" s="49">
        <v>45120</v>
      </c>
      <c r="P1034" s="48">
        <v>1.103</v>
      </c>
      <c r="Q1034" s="4"/>
    </row>
    <row r="1035" spans="15:17" x14ac:dyDescent="0.25">
      <c r="O1035" s="49">
        <v>45120.041666666701</v>
      </c>
      <c r="P1035" s="48">
        <v>1.7929999999999999</v>
      </c>
      <c r="Q1035" s="4"/>
    </row>
    <row r="1036" spans="15:17" x14ac:dyDescent="0.25">
      <c r="O1036" s="49">
        <v>45120.083333333299</v>
      </c>
      <c r="P1036" s="48">
        <v>1.016</v>
      </c>
      <c r="Q1036" s="4"/>
    </row>
    <row r="1037" spans="15:17" x14ac:dyDescent="0.25">
      <c r="O1037" s="49">
        <v>45120.125</v>
      </c>
      <c r="P1037" s="48">
        <v>1.2310000000000001</v>
      </c>
      <c r="Q1037" s="4"/>
    </row>
    <row r="1038" spans="15:17" x14ac:dyDescent="0.25">
      <c r="O1038" s="49">
        <v>45120.166666666701</v>
      </c>
      <c r="P1038" s="48">
        <v>1.0009999999999999</v>
      </c>
      <c r="Q1038" s="4"/>
    </row>
    <row r="1039" spans="15:17" x14ac:dyDescent="0.25">
      <c r="O1039" s="49">
        <v>45120.208333333299</v>
      </c>
      <c r="P1039" s="48">
        <v>1.014</v>
      </c>
      <c r="Q1039" s="4"/>
    </row>
    <row r="1040" spans="15:17" x14ac:dyDescent="0.25">
      <c r="O1040" s="49">
        <v>45120.25</v>
      </c>
      <c r="P1040" s="48">
        <v>0.98099999999999998</v>
      </c>
      <c r="Q1040" s="4"/>
    </row>
    <row r="1041" spans="15:17" x14ac:dyDescent="0.25">
      <c r="O1041" s="49">
        <v>45120.291666666701</v>
      </c>
      <c r="P1041" s="48">
        <v>1.06</v>
      </c>
      <c r="Q1041" s="4"/>
    </row>
    <row r="1042" spans="15:17" x14ac:dyDescent="0.25">
      <c r="O1042" s="49">
        <v>45120.333333333299</v>
      </c>
      <c r="P1042" s="48">
        <v>1.1930000000000001</v>
      </c>
      <c r="Q1042" s="4"/>
    </row>
    <row r="1043" spans="15:17" x14ac:dyDescent="0.25">
      <c r="O1043" s="49">
        <v>45120.375</v>
      </c>
      <c r="P1043" s="48">
        <v>1.107</v>
      </c>
      <c r="Q1043" s="4"/>
    </row>
    <row r="1044" spans="15:17" x14ac:dyDescent="0.25">
      <c r="O1044" s="49">
        <v>45120.416666666701</v>
      </c>
      <c r="P1044" s="48">
        <v>2.52</v>
      </c>
      <c r="Q1044" s="4"/>
    </row>
    <row r="1045" spans="15:17" x14ac:dyDescent="0.25">
      <c r="O1045" s="49">
        <v>45120.458333333299</v>
      </c>
      <c r="P1045" s="48">
        <v>1.57</v>
      </c>
      <c r="Q1045" s="4"/>
    </row>
    <row r="1046" spans="15:17" x14ac:dyDescent="0.25">
      <c r="O1046" s="49">
        <v>45120.5</v>
      </c>
      <c r="P1046" s="48">
        <v>2.1779999999999999</v>
      </c>
      <c r="Q1046" s="4"/>
    </row>
    <row r="1047" spans="15:17" x14ac:dyDescent="0.25">
      <c r="O1047" s="49">
        <v>45120.541666666701</v>
      </c>
      <c r="P1047" s="48">
        <v>1.4630000000000001</v>
      </c>
      <c r="Q1047" s="4"/>
    </row>
    <row r="1048" spans="15:17" x14ac:dyDescent="0.25">
      <c r="O1048" s="49">
        <v>45120.583333333299</v>
      </c>
      <c r="P1048" s="48">
        <v>2.4980000000000002</v>
      </c>
      <c r="Q1048" s="4"/>
    </row>
    <row r="1049" spans="15:17" x14ac:dyDescent="0.25">
      <c r="O1049" s="49">
        <v>45120.625</v>
      </c>
      <c r="P1049" s="48">
        <v>1.117</v>
      </c>
      <c r="Q1049" s="4"/>
    </row>
    <row r="1050" spans="15:17" x14ac:dyDescent="0.25">
      <c r="O1050" s="49">
        <v>45120.666666666701</v>
      </c>
      <c r="P1050" s="48">
        <v>2.778</v>
      </c>
      <c r="Q1050" s="4"/>
    </row>
    <row r="1051" spans="15:17" x14ac:dyDescent="0.25">
      <c r="O1051" s="49">
        <v>45120.708333333299</v>
      </c>
      <c r="P1051" s="48">
        <v>2.605</v>
      </c>
      <c r="Q1051" s="4"/>
    </row>
    <row r="1052" spans="15:17" x14ac:dyDescent="0.25">
      <c r="O1052" s="49">
        <v>45120.75</v>
      </c>
      <c r="P1052" s="48">
        <v>3.6429999999999998</v>
      </c>
      <c r="Q1052" s="4"/>
    </row>
    <row r="1053" spans="15:17" x14ac:dyDescent="0.25">
      <c r="O1053" s="49">
        <v>45120.791666666701</v>
      </c>
      <c r="P1053" s="48">
        <v>3.125</v>
      </c>
      <c r="Q1053" s="4"/>
    </row>
    <row r="1054" spans="15:17" x14ac:dyDescent="0.25">
      <c r="O1054" s="49">
        <v>45120.833333333299</v>
      </c>
      <c r="P1054" s="48">
        <v>3.0619999999999998</v>
      </c>
      <c r="Q1054" s="4"/>
    </row>
    <row r="1055" spans="15:17" x14ac:dyDescent="0.25">
      <c r="O1055" s="49">
        <v>45120.875</v>
      </c>
      <c r="P1055" s="48">
        <v>3.26</v>
      </c>
      <c r="Q1055" s="4"/>
    </row>
    <row r="1056" spans="15:17" x14ac:dyDescent="0.25">
      <c r="O1056" s="49">
        <v>45120.916666666701</v>
      </c>
      <c r="P1056" s="48">
        <v>4.149</v>
      </c>
      <c r="Q1056" s="4"/>
    </row>
    <row r="1057" spans="15:17" x14ac:dyDescent="0.25">
      <c r="O1057" s="49">
        <v>45120.958333333299</v>
      </c>
      <c r="P1057" s="48">
        <v>3.109</v>
      </c>
      <c r="Q1057" s="4"/>
    </row>
    <row r="1058" spans="15:17" x14ac:dyDescent="0.25">
      <c r="O1058" s="49">
        <v>45121</v>
      </c>
      <c r="P1058" s="48">
        <v>3.7549999999999999</v>
      </c>
      <c r="Q1058" s="4"/>
    </row>
    <row r="1059" spans="15:17" x14ac:dyDescent="0.25">
      <c r="O1059" s="49">
        <v>45121.041666666701</v>
      </c>
      <c r="P1059" s="48">
        <v>3.758</v>
      </c>
      <c r="Q1059" s="4"/>
    </row>
    <row r="1060" spans="15:17" x14ac:dyDescent="0.25">
      <c r="O1060" s="49">
        <v>45121.083333333299</v>
      </c>
      <c r="P1060" s="48">
        <v>3.0209999999999999</v>
      </c>
      <c r="Q1060" s="4"/>
    </row>
    <row r="1061" spans="15:17" x14ac:dyDescent="0.25">
      <c r="O1061" s="49">
        <v>45121.125</v>
      </c>
      <c r="P1061" s="48">
        <v>2.9809999999999999</v>
      </c>
      <c r="Q1061" s="4"/>
    </row>
    <row r="1062" spans="15:17" x14ac:dyDescent="0.25">
      <c r="O1062" s="49">
        <v>45121.166666666701</v>
      </c>
      <c r="P1062" s="48">
        <v>2.9860000000000002</v>
      </c>
      <c r="Q1062" s="4"/>
    </row>
    <row r="1063" spans="15:17" x14ac:dyDescent="0.25">
      <c r="O1063" s="49">
        <v>45121.208333333299</v>
      </c>
      <c r="P1063" s="48">
        <v>2.976</v>
      </c>
      <c r="Q1063" s="4"/>
    </row>
    <row r="1064" spans="15:17" x14ac:dyDescent="0.25">
      <c r="O1064" s="49">
        <v>45121.25</v>
      </c>
      <c r="P1064" s="48">
        <v>3.105</v>
      </c>
      <c r="Q1064" s="4"/>
    </row>
    <row r="1065" spans="15:17" x14ac:dyDescent="0.25">
      <c r="O1065" s="49">
        <v>45121.291666666701</v>
      </c>
      <c r="P1065" s="48">
        <v>3.8109999999999999</v>
      </c>
      <c r="Q1065" s="4"/>
    </row>
    <row r="1066" spans="15:17" x14ac:dyDescent="0.25">
      <c r="O1066" s="49">
        <v>45121.333333333299</v>
      </c>
      <c r="P1066" s="48">
        <v>3.1030000000000002</v>
      </c>
      <c r="Q1066" s="4"/>
    </row>
    <row r="1067" spans="15:17" x14ac:dyDescent="0.25">
      <c r="O1067" s="49">
        <v>45121.375</v>
      </c>
      <c r="P1067" s="48">
        <v>3.153</v>
      </c>
      <c r="Q1067" s="4"/>
    </row>
    <row r="1068" spans="15:17" x14ac:dyDescent="0.25">
      <c r="O1068" s="49">
        <v>45121.416666666701</v>
      </c>
      <c r="P1068" s="48">
        <v>3.5859999999999999</v>
      </c>
      <c r="Q1068" s="4"/>
    </row>
    <row r="1069" spans="15:17" x14ac:dyDescent="0.25">
      <c r="O1069" s="49">
        <v>45121.458333333299</v>
      </c>
      <c r="P1069" s="48">
        <v>3.7639999999999998</v>
      </c>
      <c r="Q1069" s="4"/>
    </row>
    <row r="1070" spans="15:17" x14ac:dyDescent="0.25">
      <c r="O1070" s="49">
        <v>45121.5</v>
      </c>
      <c r="P1070" s="48">
        <v>4.8380000000000001</v>
      </c>
      <c r="Q1070" s="4"/>
    </row>
    <row r="1071" spans="15:17" x14ac:dyDescent="0.25">
      <c r="O1071" s="49">
        <v>45121.541666666701</v>
      </c>
      <c r="P1071" s="48">
        <v>3.391</v>
      </c>
      <c r="Q1071" s="4"/>
    </row>
    <row r="1072" spans="15:17" x14ac:dyDescent="0.25">
      <c r="O1072" s="49">
        <v>45121.583333333299</v>
      </c>
      <c r="P1072" s="48">
        <v>3.9689999999999999</v>
      </c>
      <c r="Q1072" s="4"/>
    </row>
    <row r="1073" spans="15:17" x14ac:dyDescent="0.25">
      <c r="O1073" s="49">
        <v>45121.625</v>
      </c>
      <c r="P1073" s="48">
        <v>3.4460000000000002</v>
      </c>
      <c r="Q1073" s="4"/>
    </row>
    <row r="1074" spans="15:17" x14ac:dyDescent="0.25">
      <c r="O1074" s="49">
        <v>45121.666666666701</v>
      </c>
      <c r="P1074" s="48">
        <v>4.2869999999999999</v>
      </c>
      <c r="Q1074" s="4"/>
    </row>
    <row r="1075" spans="15:17" x14ac:dyDescent="0.25">
      <c r="O1075" s="49">
        <v>45121.708333333299</v>
      </c>
      <c r="P1075" s="48">
        <v>4.12</v>
      </c>
      <c r="Q1075" s="4"/>
    </row>
    <row r="1076" spans="15:17" x14ac:dyDescent="0.25">
      <c r="O1076" s="49">
        <v>45121.75</v>
      </c>
      <c r="P1076" s="48">
        <v>3.2890000000000001</v>
      </c>
      <c r="Q1076" s="4"/>
    </row>
    <row r="1077" spans="15:17" x14ac:dyDescent="0.25">
      <c r="O1077" s="49">
        <v>45121.791666666701</v>
      </c>
      <c r="P1077" s="48">
        <v>3.1379999999999999</v>
      </c>
      <c r="Q1077" s="4"/>
    </row>
    <row r="1078" spans="15:17" x14ac:dyDescent="0.25">
      <c r="O1078" s="49">
        <v>45121.833333333299</v>
      </c>
      <c r="P1078" s="48">
        <v>3.2410000000000001</v>
      </c>
      <c r="Q1078" s="4"/>
    </row>
    <row r="1079" spans="15:17" x14ac:dyDescent="0.25">
      <c r="O1079" s="49">
        <v>45121.875</v>
      </c>
      <c r="P1079" s="48">
        <v>3.867</v>
      </c>
      <c r="Q1079" s="4"/>
    </row>
    <row r="1080" spans="15:17" x14ac:dyDescent="0.25">
      <c r="O1080" s="49">
        <v>45121.916666666701</v>
      </c>
      <c r="P1080" s="48">
        <v>3.0819999999999999</v>
      </c>
      <c r="Q1080" s="4"/>
    </row>
    <row r="1081" spans="15:17" x14ac:dyDescent="0.25">
      <c r="O1081" s="49">
        <v>45121.958333333299</v>
      </c>
      <c r="P1081" s="48">
        <v>3.0489999999999999</v>
      </c>
      <c r="Q1081" s="4"/>
    </row>
    <row r="1082" spans="15:17" x14ac:dyDescent="0.25">
      <c r="O1082" s="49">
        <v>45122</v>
      </c>
      <c r="P1082" s="48">
        <v>3.6469999999999998</v>
      </c>
      <c r="Q1082" s="4"/>
    </row>
    <row r="1083" spans="15:17" x14ac:dyDescent="0.25">
      <c r="O1083" s="49">
        <v>45122.041666666701</v>
      </c>
      <c r="P1083" s="48">
        <v>3.2690000000000001</v>
      </c>
      <c r="Q1083" s="4"/>
    </row>
    <row r="1084" spans="15:17" x14ac:dyDescent="0.25">
      <c r="O1084" s="49">
        <v>45122.083333333299</v>
      </c>
      <c r="P1084" s="48">
        <v>3.2389999999999999</v>
      </c>
      <c r="Q1084" s="4"/>
    </row>
    <row r="1085" spans="15:17" x14ac:dyDescent="0.25">
      <c r="O1085" s="49">
        <v>45122.125</v>
      </c>
      <c r="P1085" s="48">
        <v>3.4119999999999999</v>
      </c>
      <c r="Q1085" s="4"/>
    </row>
    <row r="1086" spans="15:17" x14ac:dyDescent="0.25">
      <c r="O1086" s="49">
        <v>45122.166666666701</v>
      </c>
      <c r="P1086" s="48">
        <v>3.367</v>
      </c>
      <c r="Q1086" s="4"/>
    </row>
    <row r="1087" spans="15:17" x14ac:dyDescent="0.25">
      <c r="O1087" s="49">
        <v>45122.208333333299</v>
      </c>
      <c r="P1087" s="48">
        <v>3.03</v>
      </c>
      <c r="Q1087" s="4"/>
    </row>
    <row r="1088" spans="15:17" x14ac:dyDescent="0.25">
      <c r="O1088" s="49">
        <v>45122.25</v>
      </c>
      <c r="P1088" s="48">
        <v>3.0510000000000002</v>
      </c>
      <c r="Q1088" s="4"/>
    </row>
    <row r="1089" spans="15:17" x14ac:dyDescent="0.25">
      <c r="O1089" s="49">
        <v>45122.291666666701</v>
      </c>
      <c r="P1089" s="48">
        <v>3.16</v>
      </c>
      <c r="Q1089" s="4"/>
    </row>
    <row r="1090" spans="15:17" x14ac:dyDescent="0.25">
      <c r="O1090" s="49">
        <v>45122.333333333299</v>
      </c>
      <c r="P1090" s="48">
        <v>3.9119999999999999</v>
      </c>
      <c r="Q1090" s="4"/>
    </row>
    <row r="1091" spans="15:17" x14ac:dyDescent="0.25">
      <c r="O1091" s="49">
        <v>45122.375</v>
      </c>
      <c r="P1091" s="48">
        <v>3.202</v>
      </c>
      <c r="Q1091" s="4"/>
    </row>
    <row r="1092" spans="15:17" x14ac:dyDescent="0.25">
      <c r="O1092" s="49">
        <v>45122.416666666701</v>
      </c>
      <c r="P1092" s="48">
        <v>3.2890000000000001</v>
      </c>
      <c r="Q1092" s="4"/>
    </row>
    <row r="1093" spans="15:17" x14ac:dyDescent="0.25">
      <c r="O1093" s="49">
        <v>45122.458333333299</v>
      </c>
      <c r="P1093" s="48">
        <v>4.1820000000000004</v>
      </c>
      <c r="Q1093" s="4"/>
    </row>
    <row r="1094" spans="15:17" x14ac:dyDescent="0.25">
      <c r="O1094" s="49">
        <v>45122.5</v>
      </c>
      <c r="P1094" s="48">
        <v>3.6739999999999999</v>
      </c>
      <c r="Q1094" s="4"/>
    </row>
    <row r="1095" spans="15:17" x14ac:dyDescent="0.25">
      <c r="O1095" s="49">
        <v>45122.541666666701</v>
      </c>
      <c r="P1095" s="48">
        <v>3.97</v>
      </c>
      <c r="Q1095" s="4"/>
    </row>
    <row r="1096" spans="15:17" x14ac:dyDescent="0.25">
      <c r="O1096" s="49">
        <v>45122.583333333299</v>
      </c>
      <c r="P1096" s="48">
        <v>4.2069999999999999</v>
      </c>
      <c r="Q1096" s="4"/>
    </row>
    <row r="1097" spans="15:17" x14ac:dyDescent="0.25">
      <c r="O1097" s="49">
        <v>45122.625</v>
      </c>
      <c r="P1097" s="48">
        <v>3.98</v>
      </c>
      <c r="Q1097" s="4"/>
    </row>
    <row r="1098" spans="15:17" x14ac:dyDescent="0.25">
      <c r="O1098" s="49">
        <v>45122.666666666701</v>
      </c>
      <c r="P1098" s="48">
        <v>4.1879999999999997</v>
      </c>
      <c r="Q1098" s="4"/>
    </row>
    <row r="1099" spans="15:17" x14ac:dyDescent="0.25">
      <c r="O1099" s="49">
        <v>45122.708333333299</v>
      </c>
      <c r="P1099" s="48">
        <v>3.6309999999999998</v>
      </c>
      <c r="Q1099" s="4"/>
    </row>
    <row r="1100" spans="15:17" x14ac:dyDescent="0.25">
      <c r="O1100" s="49">
        <v>45122.75</v>
      </c>
      <c r="P1100" s="48">
        <v>3.4670000000000001</v>
      </c>
      <c r="Q1100" s="4"/>
    </row>
    <row r="1101" spans="15:17" x14ac:dyDescent="0.25">
      <c r="O1101" s="49">
        <v>45122.791666666701</v>
      </c>
      <c r="P1101" s="48">
        <v>3.9860000000000002</v>
      </c>
      <c r="Q1101" s="4"/>
    </row>
    <row r="1102" spans="15:17" x14ac:dyDescent="0.25">
      <c r="O1102" s="49">
        <v>45122.833333333299</v>
      </c>
      <c r="P1102" s="48">
        <v>4.01</v>
      </c>
      <c r="Q1102" s="4"/>
    </row>
    <row r="1103" spans="15:17" x14ac:dyDescent="0.25">
      <c r="O1103" s="49">
        <v>45122.875</v>
      </c>
      <c r="P1103" s="48">
        <v>3.2389999999999999</v>
      </c>
      <c r="Q1103" s="4"/>
    </row>
    <row r="1104" spans="15:17" x14ac:dyDescent="0.25">
      <c r="O1104" s="49">
        <v>45122.916666666701</v>
      </c>
      <c r="P1104" s="48">
        <v>3.3519999999999999</v>
      </c>
      <c r="Q1104" s="4"/>
    </row>
    <row r="1105" spans="15:17" x14ac:dyDescent="0.25">
      <c r="O1105" s="49">
        <v>45122.958333333299</v>
      </c>
      <c r="P1105" s="48">
        <v>3.3109999999999999</v>
      </c>
      <c r="Q1105" s="4"/>
    </row>
    <row r="1106" spans="15:17" x14ac:dyDescent="0.25">
      <c r="O1106" s="49">
        <v>45123</v>
      </c>
      <c r="P1106" s="48">
        <v>3.976</v>
      </c>
      <c r="Q1106" s="4"/>
    </row>
    <row r="1107" spans="15:17" x14ac:dyDescent="0.25">
      <c r="O1107" s="49">
        <v>45123.041666666701</v>
      </c>
      <c r="P1107" s="48">
        <v>3.2730000000000001</v>
      </c>
      <c r="Q1107" s="4"/>
    </row>
    <row r="1108" spans="15:17" x14ac:dyDescent="0.25">
      <c r="O1108" s="49">
        <v>45123.083333333299</v>
      </c>
      <c r="P1108" s="48">
        <v>3.1139999999999999</v>
      </c>
      <c r="Q1108" s="4"/>
    </row>
    <row r="1109" spans="15:17" x14ac:dyDescent="0.25">
      <c r="O1109" s="49">
        <v>45123.125</v>
      </c>
      <c r="P1109" s="48">
        <v>3.16</v>
      </c>
      <c r="Q1109" s="4"/>
    </row>
    <row r="1110" spans="15:17" x14ac:dyDescent="0.25">
      <c r="O1110" s="49">
        <v>45123.166666666701</v>
      </c>
      <c r="P1110" s="48">
        <v>3.1429999999999998</v>
      </c>
      <c r="Q1110" s="4"/>
    </row>
    <row r="1111" spans="15:17" x14ac:dyDescent="0.25">
      <c r="O1111" s="49">
        <v>45123.208333333299</v>
      </c>
      <c r="P1111" s="48">
        <v>3.1110000000000002</v>
      </c>
      <c r="Q1111" s="4"/>
    </row>
    <row r="1112" spans="15:17" x14ac:dyDescent="0.25">
      <c r="O1112" s="49">
        <v>45123.25</v>
      </c>
      <c r="P1112" s="48">
        <v>3.177</v>
      </c>
      <c r="Q1112" s="4"/>
    </row>
    <row r="1113" spans="15:17" x14ac:dyDescent="0.25">
      <c r="O1113" s="49">
        <v>45123.291666666701</v>
      </c>
      <c r="P1113" s="48">
        <v>3.1720000000000002</v>
      </c>
      <c r="Q1113" s="4"/>
    </row>
    <row r="1114" spans="15:17" x14ac:dyDescent="0.25">
      <c r="O1114" s="49">
        <v>45123.333333333299</v>
      </c>
      <c r="P1114" s="48">
        <v>4.5869999999999997</v>
      </c>
      <c r="Q1114" s="4"/>
    </row>
    <row r="1115" spans="15:17" x14ac:dyDescent="0.25">
      <c r="O1115" s="49">
        <v>45123.375</v>
      </c>
      <c r="P1115" s="48">
        <v>3.7</v>
      </c>
      <c r="Q1115" s="4"/>
    </row>
    <row r="1116" spans="15:17" x14ac:dyDescent="0.25">
      <c r="O1116" s="49">
        <v>45123.416666666701</v>
      </c>
      <c r="P1116" s="48">
        <v>3.7690000000000001</v>
      </c>
      <c r="Q1116" s="4"/>
    </row>
    <row r="1117" spans="15:17" x14ac:dyDescent="0.25">
      <c r="O1117" s="49">
        <v>45123.458333333299</v>
      </c>
      <c r="P1117" s="48">
        <v>3.9209999999999998</v>
      </c>
      <c r="Q1117" s="4"/>
    </row>
    <row r="1118" spans="15:17" x14ac:dyDescent="0.25">
      <c r="O1118" s="49">
        <v>45123.5</v>
      </c>
      <c r="P1118" s="48">
        <v>4.2990000000000004</v>
      </c>
      <c r="Q1118" s="4"/>
    </row>
    <row r="1119" spans="15:17" x14ac:dyDescent="0.25">
      <c r="O1119" s="49">
        <v>45123.541666666701</v>
      </c>
      <c r="P1119" s="48">
        <v>3.214</v>
      </c>
      <c r="Q1119" s="4"/>
    </row>
    <row r="1120" spans="15:17" x14ac:dyDescent="0.25">
      <c r="O1120" s="49">
        <v>45123.583333333299</v>
      </c>
      <c r="P1120" s="48">
        <v>3.137</v>
      </c>
      <c r="Q1120" s="4"/>
    </row>
    <row r="1121" spans="15:17" x14ac:dyDescent="0.25">
      <c r="O1121" s="49">
        <v>45123.625</v>
      </c>
      <c r="P1121" s="48">
        <v>3.8879999999999999</v>
      </c>
      <c r="Q1121" s="4"/>
    </row>
    <row r="1122" spans="15:17" x14ac:dyDescent="0.25">
      <c r="O1122" s="49">
        <v>45123.666666666701</v>
      </c>
      <c r="P1122" s="48">
        <v>3.3330000000000002</v>
      </c>
      <c r="Q1122" s="4"/>
    </row>
    <row r="1123" spans="15:17" x14ac:dyDescent="0.25">
      <c r="O1123" s="49">
        <v>45123.708333333299</v>
      </c>
      <c r="P1123" s="48">
        <v>4.0750000000000002</v>
      </c>
      <c r="Q1123" s="4"/>
    </row>
    <row r="1124" spans="15:17" x14ac:dyDescent="0.25">
      <c r="O1124" s="49">
        <v>45123.75</v>
      </c>
      <c r="P1124" s="48">
        <v>3.2989999999999999</v>
      </c>
      <c r="Q1124" s="4"/>
    </row>
    <row r="1125" spans="15:17" x14ac:dyDescent="0.25">
      <c r="O1125" s="49">
        <v>45123.791666666701</v>
      </c>
      <c r="P1125" s="48">
        <v>4.4029999999999996</v>
      </c>
      <c r="Q1125" s="4"/>
    </row>
    <row r="1126" spans="15:17" x14ac:dyDescent="0.25">
      <c r="O1126" s="49">
        <v>45123.833333333299</v>
      </c>
      <c r="P1126" s="48">
        <v>3.714</v>
      </c>
      <c r="Q1126" s="4"/>
    </row>
    <row r="1127" spans="15:17" x14ac:dyDescent="0.25">
      <c r="O1127" s="49">
        <v>45123.875</v>
      </c>
      <c r="P1127" s="48">
        <v>3.875</v>
      </c>
      <c r="Q1127" s="4"/>
    </row>
    <row r="1128" spans="15:17" x14ac:dyDescent="0.25">
      <c r="O1128" s="49">
        <v>45123.916666666701</v>
      </c>
      <c r="P1128" s="48">
        <v>3.915</v>
      </c>
      <c r="Q1128" s="4"/>
    </row>
    <row r="1129" spans="15:17" x14ac:dyDescent="0.25">
      <c r="O1129" s="49">
        <v>45123.958333333299</v>
      </c>
      <c r="P1129" s="48">
        <v>3.1379999999999999</v>
      </c>
      <c r="Q1129" s="4"/>
    </row>
    <row r="1130" spans="15:17" x14ac:dyDescent="0.25">
      <c r="O1130" s="49">
        <v>45124</v>
      </c>
      <c r="P1130" s="48">
        <v>3.1850000000000001</v>
      </c>
      <c r="Q1130" s="4"/>
    </row>
    <row r="1131" spans="15:17" x14ac:dyDescent="0.25">
      <c r="O1131" s="49">
        <v>45124.041666666701</v>
      </c>
      <c r="P1131" s="48">
        <v>3.1</v>
      </c>
      <c r="Q1131" s="4"/>
    </row>
    <row r="1132" spans="15:17" x14ac:dyDescent="0.25">
      <c r="O1132" s="49">
        <v>45124.083333333299</v>
      </c>
      <c r="P1132" s="48">
        <v>3.109</v>
      </c>
      <c r="Q1132" s="4"/>
    </row>
    <row r="1133" spans="15:17" x14ac:dyDescent="0.25">
      <c r="O1133" s="49">
        <v>45124.125</v>
      </c>
      <c r="P1133" s="48">
        <v>3.0659999999999998</v>
      </c>
      <c r="Q1133" s="4"/>
    </row>
    <row r="1134" spans="15:17" x14ac:dyDescent="0.25">
      <c r="O1134" s="49">
        <v>45124.166666666701</v>
      </c>
      <c r="P1134" s="48">
        <v>3.089</v>
      </c>
      <c r="Q1134" s="4"/>
    </row>
    <row r="1135" spans="15:17" x14ac:dyDescent="0.25">
      <c r="O1135" s="49">
        <v>45124.208333333299</v>
      </c>
      <c r="P1135" s="48">
        <v>3.0550000000000002</v>
      </c>
      <c r="Q1135" s="4"/>
    </row>
    <row r="1136" spans="15:17" x14ac:dyDescent="0.25">
      <c r="O1136" s="49">
        <v>45124.25</v>
      </c>
      <c r="P1136" s="48">
        <v>3.875</v>
      </c>
      <c r="Q1136" s="4"/>
    </row>
    <row r="1137" spans="15:17" x14ac:dyDescent="0.25">
      <c r="O1137" s="49">
        <v>45124.291666666701</v>
      </c>
      <c r="P1137" s="48">
        <v>3.1379999999999999</v>
      </c>
      <c r="Q1137" s="4"/>
    </row>
    <row r="1138" spans="15:17" x14ac:dyDescent="0.25">
      <c r="O1138" s="49">
        <v>45124.333333333299</v>
      </c>
      <c r="P1138" s="48">
        <v>4.923</v>
      </c>
      <c r="Q1138" s="4"/>
    </row>
    <row r="1139" spans="15:17" x14ac:dyDescent="0.25">
      <c r="O1139" s="49">
        <v>45124.375</v>
      </c>
      <c r="P1139" s="48">
        <v>3.109</v>
      </c>
      <c r="Q1139" s="4"/>
    </row>
    <row r="1140" spans="15:17" x14ac:dyDescent="0.25">
      <c r="O1140" s="49">
        <v>45124.416666666701</v>
      </c>
      <c r="P1140" s="48">
        <v>4.5540000000000003</v>
      </c>
      <c r="Q1140" s="4"/>
    </row>
    <row r="1141" spans="15:17" x14ac:dyDescent="0.25">
      <c r="O1141" s="49">
        <v>45124.458333333299</v>
      </c>
      <c r="P1141" s="48">
        <v>3.7970000000000002</v>
      </c>
      <c r="Q1141" s="4"/>
    </row>
    <row r="1142" spans="15:17" x14ac:dyDescent="0.25">
      <c r="O1142" s="49">
        <v>45124.5</v>
      </c>
      <c r="P1142" s="48">
        <v>4.1689999999999996</v>
      </c>
      <c r="Q1142" s="4"/>
    </row>
    <row r="1143" spans="15:17" x14ac:dyDescent="0.25">
      <c r="O1143" s="49">
        <v>45124.541666666701</v>
      </c>
      <c r="P1143" s="48">
        <v>3.2229999999999999</v>
      </c>
      <c r="Q1143" s="4"/>
    </row>
    <row r="1144" spans="15:17" x14ac:dyDescent="0.25">
      <c r="O1144" s="49">
        <v>45124.583333333299</v>
      </c>
      <c r="P1144" s="48">
        <v>3.8719999999999999</v>
      </c>
      <c r="Q1144" s="4"/>
    </row>
    <row r="1145" spans="15:17" x14ac:dyDescent="0.25">
      <c r="O1145" s="49">
        <v>45124.625</v>
      </c>
      <c r="P1145" s="48">
        <v>5.6079999999999997</v>
      </c>
      <c r="Q1145" s="4"/>
    </row>
    <row r="1146" spans="15:17" x14ac:dyDescent="0.25">
      <c r="O1146" s="49">
        <v>45124.666666666701</v>
      </c>
      <c r="P1146" s="48">
        <v>3.5670000000000002</v>
      </c>
      <c r="Q1146" s="4"/>
    </row>
    <row r="1147" spans="15:17" x14ac:dyDescent="0.25">
      <c r="O1147" s="49">
        <v>45124.708333333299</v>
      </c>
      <c r="P1147" s="48">
        <v>3.665</v>
      </c>
      <c r="Q1147" s="4"/>
    </row>
    <row r="1148" spans="15:17" x14ac:dyDescent="0.25">
      <c r="O1148" s="49">
        <v>45124.75</v>
      </c>
      <c r="P1148" s="48">
        <v>4.0259999999999998</v>
      </c>
      <c r="Q1148" s="4"/>
    </row>
    <row r="1149" spans="15:17" x14ac:dyDescent="0.25">
      <c r="O1149" s="49">
        <v>45124.791666666701</v>
      </c>
      <c r="P1149" s="48">
        <v>3.573</v>
      </c>
      <c r="Q1149" s="4"/>
    </row>
    <row r="1150" spans="15:17" x14ac:dyDescent="0.25">
      <c r="O1150" s="49">
        <v>45124.833333333299</v>
      </c>
      <c r="P1150" s="48">
        <v>3.6869999999999998</v>
      </c>
      <c r="Q1150" s="4"/>
    </row>
    <row r="1151" spans="15:17" x14ac:dyDescent="0.25">
      <c r="O1151" s="49">
        <v>45124.875</v>
      </c>
      <c r="P1151" s="48">
        <v>3.2269999999999999</v>
      </c>
      <c r="Q1151" s="4"/>
    </row>
    <row r="1152" spans="15:17" x14ac:dyDescent="0.25">
      <c r="O1152" s="49">
        <v>45124.916666666701</v>
      </c>
      <c r="P1152" s="48">
        <v>3.911</v>
      </c>
      <c r="Q1152" s="4"/>
    </row>
    <row r="1153" spans="15:17" x14ac:dyDescent="0.25">
      <c r="O1153" s="49">
        <v>45124.958333333299</v>
      </c>
      <c r="P1153" s="48">
        <v>3.2730000000000001</v>
      </c>
      <c r="Q1153" s="4"/>
    </row>
    <row r="1154" spans="15:17" x14ac:dyDescent="0.25">
      <c r="O1154" s="49">
        <v>45125</v>
      </c>
      <c r="P1154" s="48">
        <v>3.077</v>
      </c>
      <c r="Q1154" s="4"/>
    </row>
    <row r="1155" spans="15:17" x14ac:dyDescent="0.25">
      <c r="O1155" s="49">
        <v>45125.041666666701</v>
      </c>
      <c r="P1155" s="48">
        <v>3.0779999999999998</v>
      </c>
      <c r="Q1155" s="4"/>
    </row>
    <row r="1156" spans="15:17" x14ac:dyDescent="0.25">
      <c r="O1156" s="49">
        <v>45125.083333333299</v>
      </c>
      <c r="P1156" s="48">
        <v>3.1110000000000002</v>
      </c>
      <c r="Q1156" s="4"/>
    </row>
    <row r="1157" spans="15:17" x14ac:dyDescent="0.25">
      <c r="O1157" s="49">
        <v>45125.125</v>
      </c>
      <c r="P1157" s="48">
        <v>3.7050000000000001</v>
      </c>
      <c r="Q1157" s="4"/>
    </row>
    <row r="1158" spans="15:17" x14ac:dyDescent="0.25">
      <c r="O1158" s="49">
        <v>45125.166666666701</v>
      </c>
      <c r="P1158" s="48">
        <v>3.056</v>
      </c>
      <c r="Q1158" s="4"/>
    </row>
    <row r="1159" spans="15:17" x14ac:dyDescent="0.25">
      <c r="O1159" s="49">
        <v>45125.208333333299</v>
      </c>
      <c r="P1159" s="48">
        <v>3.0059999999999998</v>
      </c>
      <c r="Q1159" s="4"/>
    </row>
    <row r="1160" spans="15:17" x14ac:dyDescent="0.25">
      <c r="O1160" s="49">
        <v>45125.25</v>
      </c>
      <c r="P1160" s="48">
        <v>2.9940000000000002</v>
      </c>
      <c r="Q1160" s="4"/>
    </row>
    <row r="1161" spans="15:17" x14ac:dyDescent="0.25">
      <c r="O1161" s="49">
        <v>45125.291666666701</v>
      </c>
      <c r="P1161" s="48">
        <v>3.9569999999999999</v>
      </c>
      <c r="Q1161" s="4"/>
    </row>
    <row r="1162" spans="15:17" x14ac:dyDescent="0.25">
      <c r="O1162" s="49">
        <v>45125.333333333299</v>
      </c>
      <c r="P1162" s="48">
        <v>3.4340000000000002</v>
      </c>
      <c r="Q1162" s="4"/>
    </row>
    <row r="1163" spans="15:17" x14ac:dyDescent="0.25">
      <c r="O1163" s="49">
        <v>45125.375</v>
      </c>
      <c r="P1163" s="48">
        <v>4.3520000000000003</v>
      </c>
      <c r="Q1163" s="4"/>
    </row>
    <row r="1164" spans="15:17" x14ac:dyDescent="0.25">
      <c r="O1164" s="49">
        <v>45125.416666666701</v>
      </c>
      <c r="P1164" s="48">
        <v>5.0650000000000004</v>
      </c>
      <c r="Q1164" s="4"/>
    </row>
    <row r="1165" spans="15:17" x14ac:dyDescent="0.25">
      <c r="O1165" s="49">
        <v>45125.458333333299</v>
      </c>
      <c r="P1165" s="48">
        <v>4.7380000000000004</v>
      </c>
      <c r="Q1165" s="4"/>
    </row>
    <row r="1166" spans="15:17" x14ac:dyDescent="0.25">
      <c r="O1166" s="49">
        <v>45125.5</v>
      </c>
      <c r="P1166" s="48">
        <v>4.4249999999999998</v>
      </c>
      <c r="Q1166" s="4"/>
    </row>
    <row r="1167" spans="15:17" x14ac:dyDescent="0.25">
      <c r="O1167" s="49">
        <v>45125.541666666701</v>
      </c>
      <c r="P1167" s="48">
        <v>4.359</v>
      </c>
      <c r="Q1167" s="4"/>
    </row>
    <row r="1168" spans="15:17" x14ac:dyDescent="0.25">
      <c r="O1168" s="49">
        <v>45125.583333333299</v>
      </c>
      <c r="P1168" s="48">
        <v>4.0960000000000001</v>
      </c>
      <c r="Q1168" s="4"/>
    </row>
    <row r="1169" spans="15:17" x14ac:dyDescent="0.25">
      <c r="O1169" s="49">
        <v>45125.625</v>
      </c>
      <c r="P1169" s="48">
        <v>3.3119999999999998</v>
      </c>
      <c r="Q1169" s="4"/>
    </row>
    <row r="1170" spans="15:17" x14ac:dyDescent="0.25">
      <c r="O1170" s="49">
        <v>45125.666666666701</v>
      </c>
      <c r="P1170" s="48">
        <v>3.9860000000000002</v>
      </c>
      <c r="Q1170" s="4"/>
    </row>
    <row r="1171" spans="15:17" x14ac:dyDescent="0.25">
      <c r="O1171" s="49">
        <v>45125.708333333299</v>
      </c>
      <c r="P1171" s="48">
        <v>3.5339999999999998</v>
      </c>
      <c r="Q1171" s="4"/>
    </row>
    <row r="1172" spans="15:17" x14ac:dyDescent="0.25">
      <c r="O1172" s="49">
        <v>45125.75</v>
      </c>
      <c r="P1172" s="48">
        <v>3.58</v>
      </c>
      <c r="Q1172" s="4"/>
    </row>
    <row r="1173" spans="15:17" x14ac:dyDescent="0.25">
      <c r="O1173" s="49">
        <v>45125.791666666701</v>
      </c>
      <c r="P1173" s="48">
        <v>3.71</v>
      </c>
      <c r="Q1173" s="4"/>
    </row>
    <row r="1174" spans="15:17" x14ac:dyDescent="0.25">
      <c r="O1174" s="49">
        <v>45125.833333333299</v>
      </c>
      <c r="P1174" s="48">
        <v>4.2569999999999997</v>
      </c>
      <c r="Q1174" s="4"/>
    </row>
    <row r="1175" spans="15:17" x14ac:dyDescent="0.25">
      <c r="O1175" s="49">
        <v>45125.875</v>
      </c>
      <c r="P1175" s="48">
        <v>3.9830000000000001</v>
      </c>
      <c r="Q1175" s="4"/>
    </row>
    <row r="1176" spans="15:17" x14ac:dyDescent="0.25">
      <c r="O1176" s="49">
        <v>45125.916666666701</v>
      </c>
      <c r="P1176" s="48">
        <v>3.8660000000000001</v>
      </c>
      <c r="Q1176" s="4"/>
    </row>
    <row r="1177" spans="15:17" x14ac:dyDescent="0.25">
      <c r="O1177" s="49">
        <v>45125.958333333299</v>
      </c>
      <c r="P1177" s="48">
        <v>3.4990000000000001</v>
      </c>
      <c r="Q1177" s="4"/>
    </row>
    <row r="1178" spans="15:17" x14ac:dyDescent="0.25">
      <c r="O1178" s="49">
        <v>45126</v>
      </c>
      <c r="P1178" s="48">
        <v>3.7749999999999999</v>
      </c>
      <c r="Q1178" s="4"/>
    </row>
    <row r="1179" spans="15:17" x14ac:dyDescent="0.25">
      <c r="O1179" s="49">
        <v>45126.041666666701</v>
      </c>
      <c r="P1179" s="48">
        <v>3.2130000000000001</v>
      </c>
      <c r="Q1179" s="4"/>
    </row>
    <row r="1180" spans="15:17" x14ac:dyDescent="0.25">
      <c r="O1180" s="49">
        <v>45126.083333333299</v>
      </c>
      <c r="P1180" s="48">
        <v>3.2690000000000001</v>
      </c>
      <c r="Q1180" s="4"/>
    </row>
    <row r="1181" spans="15:17" x14ac:dyDescent="0.25">
      <c r="O1181" s="49">
        <v>45126.125</v>
      </c>
      <c r="P1181" s="48">
        <v>3.3010000000000002</v>
      </c>
      <c r="Q1181" s="4"/>
    </row>
    <row r="1182" spans="15:17" x14ac:dyDescent="0.25">
      <c r="O1182" s="49">
        <v>45126.166666666701</v>
      </c>
      <c r="P1182" s="48">
        <v>3.27</v>
      </c>
      <c r="Q1182" s="4"/>
    </row>
    <row r="1183" spans="15:17" x14ac:dyDescent="0.25">
      <c r="O1183" s="49">
        <v>45126.208333333299</v>
      </c>
      <c r="P1183" s="48">
        <v>3.0790000000000002</v>
      </c>
      <c r="Q1183" s="4"/>
    </row>
    <row r="1184" spans="15:17" x14ac:dyDescent="0.25">
      <c r="O1184" s="49">
        <v>45126.25</v>
      </c>
      <c r="P1184" s="48">
        <v>3.0710000000000002</v>
      </c>
      <c r="Q1184" s="4"/>
    </row>
    <row r="1185" spans="15:17" x14ac:dyDescent="0.25">
      <c r="O1185" s="49">
        <v>45126.291666666701</v>
      </c>
      <c r="P1185" s="48">
        <v>3.1629999999999998</v>
      </c>
      <c r="Q1185" s="4"/>
    </row>
    <row r="1186" spans="15:17" x14ac:dyDescent="0.25">
      <c r="O1186" s="49">
        <v>45126.333333333299</v>
      </c>
      <c r="P1186" s="48">
        <v>3.24</v>
      </c>
      <c r="Q1186" s="4"/>
    </row>
    <row r="1187" spans="15:17" x14ac:dyDescent="0.25">
      <c r="O1187" s="49">
        <v>45126.375</v>
      </c>
      <c r="P1187" s="48">
        <v>4.234</v>
      </c>
      <c r="Q1187" s="4"/>
    </row>
    <row r="1188" spans="15:17" x14ac:dyDescent="0.25">
      <c r="O1188" s="49">
        <v>45126.416666666701</v>
      </c>
      <c r="P1188" s="48">
        <v>5.39</v>
      </c>
      <c r="Q1188" s="4"/>
    </row>
    <row r="1189" spans="15:17" x14ac:dyDescent="0.25">
      <c r="O1189" s="49">
        <v>45126.458333333299</v>
      </c>
      <c r="P1189" s="48">
        <v>3.32</v>
      </c>
      <c r="Q1189" s="4"/>
    </row>
    <row r="1190" spans="15:17" x14ac:dyDescent="0.25">
      <c r="O1190" s="49">
        <v>45126.5</v>
      </c>
      <c r="P1190" s="48">
        <v>4.3899999999999997</v>
      </c>
      <c r="Q1190" s="4"/>
    </row>
    <row r="1191" spans="15:17" x14ac:dyDescent="0.25">
      <c r="O1191" s="49">
        <v>45126.541666666701</v>
      </c>
      <c r="P1191" s="48">
        <v>4.0529999999999999</v>
      </c>
      <c r="Q1191" s="4"/>
    </row>
    <row r="1192" spans="15:17" x14ac:dyDescent="0.25">
      <c r="O1192" s="49">
        <v>45126.583333333299</v>
      </c>
      <c r="P1192" s="48">
        <v>3.7829999999999999</v>
      </c>
      <c r="Q1192" s="4"/>
    </row>
    <row r="1193" spans="15:17" x14ac:dyDescent="0.25">
      <c r="O1193" s="49">
        <v>45126.625</v>
      </c>
      <c r="P1193" s="48">
        <v>3.7480000000000002</v>
      </c>
      <c r="Q1193" s="4"/>
    </row>
    <row r="1194" spans="15:17" x14ac:dyDescent="0.25">
      <c r="O1194" s="49">
        <v>45126.666666666701</v>
      </c>
      <c r="P1194" s="48">
        <v>4.0430000000000001</v>
      </c>
      <c r="Q1194" s="4"/>
    </row>
    <row r="1195" spans="15:17" x14ac:dyDescent="0.25">
      <c r="O1195" s="49">
        <v>45126.708333333299</v>
      </c>
      <c r="P1195" s="48">
        <v>4.0720000000000001</v>
      </c>
      <c r="Q1195" s="4"/>
    </row>
    <row r="1196" spans="15:17" x14ac:dyDescent="0.25">
      <c r="O1196" s="49">
        <v>45126.75</v>
      </c>
      <c r="P1196" s="48">
        <v>3.8029999999999999</v>
      </c>
      <c r="Q1196" s="4"/>
    </row>
    <row r="1197" spans="15:17" x14ac:dyDescent="0.25">
      <c r="O1197" s="49">
        <v>45126.791666666701</v>
      </c>
      <c r="P1197" s="48">
        <v>3.903</v>
      </c>
      <c r="Q1197" s="4"/>
    </row>
    <row r="1198" spans="15:17" x14ac:dyDescent="0.25">
      <c r="O1198" s="49">
        <v>45126.833333333299</v>
      </c>
      <c r="P1198" s="48">
        <v>3.2330000000000001</v>
      </c>
      <c r="Q1198" s="4"/>
    </row>
    <row r="1199" spans="15:17" x14ac:dyDescent="0.25">
      <c r="O1199" s="49">
        <v>45126.875</v>
      </c>
      <c r="P1199" s="48">
        <v>4.165</v>
      </c>
      <c r="Q1199" s="4"/>
    </row>
    <row r="1200" spans="15:17" x14ac:dyDescent="0.25">
      <c r="O1200" s="49">
        <v>45126.916666666701</v>
      </c>
      <c r="P1200" s="48">
        <v>3.3340000000000001</v>
      </c>
      <c r="Q1200" s="4"/>
    </row>
    <row r="1201" spans="15:17" x14ac:dyDescent="0.25">
      <c r="O1201" s="49">
        <v>45126.958333333299</v>
      </c>
      <c r="P1201" s="48">
        <v>3.1520000000000001</v>
      </c>
      <c r="Q1201" s="4"/>
    </row>
    <row r="1202" spans="15:17" x14ac:dyDescent="0.25">
      <c r="O1202" s="49">
        <v>45127</v>
      </c>
      <c r="P1202" s="48">
        <v>3.218</v>
      </c>
      <c r="Q1202" s="4"/>
    </row>
    <row r="1203" spans="15:17" x14ac:dyDescent="0.25">
      <c r="O1203" s="49">
        <v>45127.041666666701</v>
      </c>
      <c r="P1203" s="48">
        <v>3.1739999999999999</v>
      </c>
      <c r="Q1203" s="4"/>
    </row>
    <row r="1204" spans="15:17" x14ac:dyDescent="0.25">
      <c r="O1204" s="49">
        <v>45127.083333333299</v>
      </c>
      <c r="P1204" s="48">
        <v>3.2749999999999999</v>
      </c>
      <c r="Q1204" s="4"/>
    </row>
    <row r="1205" spans="15:17" x14ac:dyDescent="0.25">
      <c r="O1205" s="49">
        <v>45127.125</v>
      </c>
      <c r="P1205" s="48">
        <v>3.2559999999999998</v>
      </c>
      <c r="Q1205" s="4"/>
    </row>
    <row r="1206" spans="15:17" x14ac:dyDescent="0.25">
      <c r="O1206" s="49">
        <v>45127.166666666701</v>
      </c>
      <c r="P1206" s="48">
        <v>3.0569999999999999</v>
      </c>
      <c r="Q1206" s="4"/>
    </row>
    <row r="1207" spans="15:17" x14ac:dyDescent="0.25">
      <c r="O1207" s="49">
        <v>45127.208333333299</v>
      </c>
      <c r="P1207" s="48">
        <v>3.0049999999999999</v>
      </c>
      <c r="Q1207" s="4"/>
    </row>
    <row r="1208" spans="15:17" x14ac:dyDescent="0.25">
      <c r="O1208" s="49">
        <v>45127.25</v>
      </c>
      <c r="P1208" s="48">
        <v>3.08</v>
      </c>
      <c r="Q1208" s="4"/>
    </row>
    <row r="1209" spans="15:17" x14ac:dyDescent="0.25">
      <c r="O1209" s="49">
        <v>45127.291666666701</v>
      </c>
      <c r="P1209" s="48">
        <v>4.0759999999999996</v>
      </c>
      <c r="Q1209" s="4"/>
    </row>
    <row r="1210" spans="15:17" x14ac:dyDescent="0.25">
      <c r="O1210" s="49">
        <v>45127.333333333299</v>
      </c>
      <c r="P1210" s="48">
        <v>3.9289999999999998</v>
      </c>
      <c r="Q1210" s="4"/>
    </row>
    <row r="1211" spans="15:17" x14ac:dyDescent="0.25">
      <c r="O1211" s="49">
        <v>45127.375</v>
      </c>
      <c r="P1211" s="48">
        <v>3.431</v>
      </c>
      <c r="Q1211" s="4"/>
    </row>
    <row r="1212" spans="15:17" x14ac:dyDescent="0.25">
      <c r="O1212" s="49">
        <v>45127.416666666701</v>
      </c>
      <c r="P1212" s="48">
        <v>5</v>
      </c>
      <c r="Q1212" s="4"/>
    </row>
    <row r="1213" spans="15:17" x14ac:dyDescent="0.25">
      <c r="O1213" s="49">
        <v>45127.458333333299</v>
      </c>
      <c r="P1213" s="48">
        <v>4.3129999999999997</v>
      </c>
      <c r="Q1213" s="4"/>
    </row>
    <row r="1214" spans="15:17" x14ac:dyDescent="0.25">
      <c r="O1214" s="49">
        <v>45127.5</v>
      </c>
      <c r="P1214" s="48">
        <v>4.0289999999999999</v>
      </c>
      <c r="Q1214" s="4"/>
    </row>
    <row r="1215" spans="15:17" x14ac:dyDescent="0.25">
      <c r="O1215" s="49">
        <v>45127.541666666701</v>
      </c>
      <c r="P1215" s="48">
        <v>3.4289999999999998</v>
      </c>
      <c r="Q1215" s="4"/>
    </row>
    <row r="1216" spans="15:17" x14ac:dyDescent="0.25">
      <c r="O1216" s="49">
        <v>45127.583333333299</v>
      </c>
      <c r="P1216" s="48">
        <v>3.8439999999999999</v>
      </c>
      <c r="Q1216" s="4"/>
    </row>
    <row r="1217" spans="15:17" x14ac:dyDescent="0.25">
      <c r="O1217" s="49">
        <v>45127.625</v>
      </c>
      <c r="P1217" s="48">
        <v>3.4550000000000001</v>
      </c>
      <c r="Q1217" s="4"/>
    </row>
    <row r="1218" spans="15:17" x14ac:dyDescent="0.25">
      <c r="O1218" s="49">
        <v>45127.666666666701</v>
      </c>
      <c r="P1218" s="48">
        <v>3.6850000000000001</v>
      </c>
      <c r="Q1218" s="4"/>
    </row>
    <row r="1219" spans="15:17" x14ac:dyDescent="0.25">
      <c r="O1219" s="49">
        <v>45127.708333333299</v>
      </c>
      <c r="P1219" s="48">
        <v>3.835</v>
      </c>
      <c r="Q1219" s="4"/>
    </row>
    <row r="1220" spans="15:17" x14ac:dyDescent="0.25">
      <c r="O1220" s="49">
        <v>45127.75</v>
      </c>
      <c r="P1220" s="48">
        <v>3.6309999999999998</v>
      </c>
      <c r="Q1220" s="4"/>
    </row>
    <row r="1221" spans="15:17" x14ac:dyDescent="0.25">
      <c r="O1221" s="49">
        <v>45127.791666666701</v>
      </c>
      <c r="P1221" s="48">
        <v>4.3899999999999997</v>
      </c>
      <c r="Q1221" s="4"/>
    </row>
    <row r="1222" spans="15:17" x14ac:dyDescent="0.25">
      <c r="O1222" s="49">
        <v>45127.833333333299</v>
      </c>
      <c r="P1222" s="48">
        <v>3.7890000000000001</v>
      </c>
      <c r="Q1222" s="4"/>
    </row>
    <row r="1223" spans="15:17" x14ac:dyDescent="0.25">
      <c r="O1223" s="49">
        <v>45127.875</v>
      </c>
      <c r="P1223" s="48">
        <v>3.7210000000000001</v>
      </c>
      <c r="Q1223" s="4"/>
    </row>
    <row r="1224" spans="15:17" x14ac:dyDescent="0.25">
      <c r="O1224" s="49">
        <v>45127.916666666701</v>
      </c>
      <c r="P1224" s="48">
        <v>3.177</v>
      </c>
      <c r="Q1224" s="4"/>
    </row>
    <row r="1225" spans="15:17" x14ac:dyDescent="0.25">
      <c r="O1225" s="49">
        <v>45127.958333333299</v>
      </c>
      <c r="P1225" s="48">
        <v>3.831</v>
      </c>
      <c r="Q1225" s="4"/>
    </row>
    <row r="1226" spans="15:17" x14ac:dyDescent="0.25">
      <c r="O1226" s="49">
        <v>45128</v>
      </c>
      <c r="P1226" s="48">
        <v>3.3090000000000002</v>
      </c>
      <c r="Q1226" s="4"/>
    </row>
    <row r="1227" spans="15:17" x14ac:dyDescent="0.25">
      <c r="O1227" s="49">
        <v>45128.041666666701</v>
      </c>
      <c r="P1227" s="48">
        <v>3.2429999999999999</v>
      </c>
      <c r="Q1227" s="4"/>
    </row>
    <row r="1228" spans="15:17" x14ac:dyDescent="0.25">
      <c r="O1228" s="49">
        <v>45128.083333333299</v>
      </c>
      <c r="P1228" s="48">
        <v>3.044</v>
      </c>
      <c r="Q1228" s="4"/>
    </row>
    <row r="1229" spans="15:17" x14ac:dyDescent="0.25">
      <c r="O1229" s="49">
        <v>45128.125</v>
      </c>
      <c r="P1229" s="48">
        <v>3.2320000000000002</v>
      </c>
      <c r="Q1229" s="4"/>
    </row>
    <row r="1230" spans="15:17" x14ac:dyDescent="0.25">
      <c r="O1230" s="49">
        <v>45128.166666666701</v>
      </c>
      <c r="P1230" s="48">
        <v>3.2749999999999999</v>
      </c>
      <c r="Q1230" s="4"/>
    </row>
    <row r="1231" spans="15:17" x14ac:dyDescent="0.25">
      <c r="O1231" s="49">
        <v>45128.208333333299</v>
      </c>
      <c r="P1231" s="48">
        <v>3.0059999999999998</v>
      </c>
      <c r="Q1231" s="4"/>
    </row>
    <row r="1232" spans="15:17" x14ac:dyDescent="0.25">
      <c r="O1232" s="49">
        <v>45128.25</v>
      </c>
      <c r="P1232" s="48">
        <v>3.0609999999999999</v>
      </c>
      <c r="Q1232" s="4"/>
    </row>
    <row r="1233" spans="15:17" x14ac:dyDescent="0.25">
      <c r="O1233" s="49">
        <v>45128.291666666701</v>
      </c>
      <c r="P1233" s="48">
        <v>3.22</v>
      </c>
      <c r="Q1233" s="4"/>
    </row>
    <row r="1234" spans="15:17" x14ac:dyDescent="0.25">
      <c r="O1234" s="49">
        <v>45128.333333333299</v>
      </c>
      <c r="P1234" s="48">
        <v>4.0940000000000003</v>
      </c>
      <c r="Q1234" s="4"/>
    </row>
    <row r="1235" spans="15:17" x14ac:dyDescent="0.25">
      <c r="O1235" s="49">
        <v>45128.375</v>
      </c>
      <c r="P1235" s="48">
        <v>3.2549999999999999</v>
      </c>
      <c r="Q1235" s="4"/>
    </row>
    <row r="1236" spans="15:17" x14ac:dyDescent="0.25">
      <c r="O1236" s="49">
        <v>45128.416666666701</v>
      </c>
      <c r="P1236" s="48">
        <v>3.9060000000000001</v>
      </c>
      <c r="Q1236" s="4"/>
    </row>
    <row r="1237" spans="15:17" x14ac:dyDescent="0.25">
      <c r="O1237" s="49">
        <v>45128.458333333299</v>
      </c>
      <c r="P1237" s="48">
        <v>3.5289999999999999</v>
      </c>
      <c r="Q1237" s="4"/>
    </row>
    <row r="1238" spans="15:17" x14ac:dyDescent="0.25">
      <c r="O1238" s="49">
        <v>45128.5</v>
      </c>
      <c r="P1238" s="48">
        <v>3.7639999999999998</v>
      </c>
      <c r="Q1238" s="4"/>
    </row>
    <row r="1239" spans="15:17" x14ac:dyDescent="0.25">
      <c r="O1239" s="49">
        <v>45128.541666666701</v>
      </c>
      <c r="P1239" s="48">
        <v>3.073</v>
      </c>
      <c r="Q1239" s="4"/>
    </row>
    <row r="1240" spans="15:17" x14ac:dyDescent="0.25">
      <c r="O1240" s="49">
        <v>45128.583333333299</v>
      </c>
      <c r="P1240" s="48">
        <v>3.6339999999999999</v>
      </c>
      <c r="Q1240" s="4"/>
    </row>
    <row r="1241" spans="15:17" x14ac:dyDescent="0.25">
      <c r="O1241" s="49">
        <v>45128.625</v>
      </c>
      <c r="P1241" s="48">
        <v>4.01</v>
      </c>
      <c r="Q1241" s="4"/>
    </row>
    <row r="1242" spans="15:17" x14ac:dyDescent="0.25">
      <c r="O1242" s="49">
        <v>45128.666666666701</v>
      </c>
      <c r="P1242" s="48">
        <v>3.05</v>
      </c>
      <c r="Q1242" s="4"/>
    </row>
    <row r="1243" spans="15:17" x14ac:dyDescent="0.25">
      <c r="O1243" s="49">
        <v>45128.708333333299</v>
      </c>
      <c r="P1243" s="48">
        <v>3.0270000000000001</v>
      </c>
      <c r="Q1243" s="4"/>
    </row>
    <row r="1244" spans="15:17" x14ac:dyDescent="0.25">
      <c r="O1244" s="49">
        <v>45128.75</v>
      </c>
      <c r="P1244" s="48">
        <v>3.056</v>
      </c>
      <c r="Q1244" s="4"/>
    </row>
    <row r="1245" spans="15:17" x14ac:dyDescent="0.25">
      <c r="O1245" s="49">
        <v>45128.791666666701</v>
      </c>
      <c r="P1245" s="48">
        <v>3.1280000000000001</v>
      </c>
      <c r="Q1245" s="4"/>
    </row>
    <row r="1246" spans="15:17" x14ac:dyDescent="0.25">
      <c r="O1246" s="49">
        <v>45128.833333333299</v>
      </c>
      <c r="P1246" s="48">
        <v>4.0380000000000003</v>
      </c>
      <c r="Q1246" s="4"/>
    </row>
    <row r="1247" spans="15:17" x14ac:dyDescent="0.25">
      <c r="O1247" s="49">
        <v>45128.875</v>
      </c>
      <c r="P1247" s="48">
        <v>3.113</v>
      </c>
      <c r="Q1247" s="4"/>
    </row>
    <row r="1248" spans="15:17" x14ac:dyDescent="0.25">
      <c r="O1248" s="49">
        <v>45128.916666666701</v>
      </c>
      <c r="P1248" s="48">
        <v>3.3809999999999998</v>
      </c>
      <c r="Q1248" s="4"/>
    </row>
    <row r="1249" spans="15:17" x14ac:dyDescent="0.25">
      <c r="O1249" s="49">
        <v>45128.958333333299</v>
      </c>
      <c r="P1249" s="48">
        <v>3.4260000000000002</v>
      </c>
      <c r="Q1249" s="4"/>
    </row>
    <row r="1250" spans="15:17" x14ac:dyDescent="0.25">
      <c r="O1250" s="49">
        <v>45129</v>
      </c>
      <c r="P1250" s="48">
        <v>3.524</v>
      </c>
      <c r="Q1250" s="4"/>
    </row>
    <row r="1251" spans="15:17" x14ac:dyDescent="0.25">
      <c r="O1251" s="49">
        <v>45129.041666666701</v>
      </c>
      <c r="P1251" s="48">
        <v>3.33</v>
      </c>
      <c r="Q1251" s="4"/>
    </row>
    <row r="1252" spans="15:17" x14ac:dyDescent="0.25">
      <c r="O1252" s="49">
        <v>45129.083333333299</v>
      </c>
      <c r="P1252" s="48">
        <v>4.0999999999999996</v>
      </c>
      <c r="Q1252" s="4"/>
    </row>
    <row r="1253" spans="15:17" x14ac:dyDescent="0.25">
      <c r="O1253" s="49">
        <v>45129.125</v>
      </c>
      <c r="P1253" s="48">
        <v>3.3980000000000001</v>
      </c>
      <c r="Q1253" s="4"/>
    </row>
    <row r="1254" spans="15:17" x14ac:dyDescent="0.25">
      <c r="O1254" s="49">
        <v>45129.166666666701</v>
      </c>
      <c r="P1254" s="48">
        <v>3.2909999999999999</v>
      </c>
      <c r="Q1254" s="4"/>
    </row>
    <row r="1255" spans="15:17" x14ac:dyDescent="0.25">
      <c r="O1255" s="49">
        <v>45129.208333333299</v>
      </c>
      <c r="P1255" s="48">
        <v>3.0819999999999999</v>
      </c>
      <c r="Q1255" s="4"/>
    </row>
    <row r="1256" spans="15:17" x14ac:dyDescent="0.25">
      <c r="O1256" s="49">
        <v>45129.25</v>
      </c>
      <c r="P1256" s="48">
        <v>3.36</v>
      </c>
      <c r="Q1256" s="4"/>
    </row>
    <row r="1257" spans="15:17" x14ac:dyDescent="0.25">
      <c r="O1257" s="49">
        <v>45129.291666666701</v>
      </c>
      <c r="P1257" s="48">
        <v>3.13</v>
      </c>
      <c r="Q1257" s="4"/>
    </row>
    <row r="1258" spans="15:17" x14ac:dyDescent="0.25">
      <c r="O1258" s="49">
        <v>45129.333333333299</v>
      </c>
      <c r="P1258" s="48">
        <v>4.0359999999999996</v>
      </c>
      <c r="Q1258" s="4"/>
    </row>
    <row r="1259" spans="15:17" x14ac:dyDescent="0.25">
      <c r="O1259" s="49">
        <v>45129.375</v>
      </c>
      <c r="P1259" s="48">
        <v>3.1480000000000001</v>
      </c>
      <c r="Q1259" s="4"/>
    </row>
    <row r="1260" spans="15:17" x14ac:dyDescent="0.25">
      <c r="O1260" s="49">
        <v>45129.416666666701</v>
      </c>
      <c r="P1260" s="48">
        <v>3.282</v>
      </c>
      <c r="Q1260" s="4"/>
    </row>
    <row r="1261" spans="15:17" x14ac:dyDescent="0.25">
      <c r="O1261" s="49">
        <v>45129.458333333299</v>
      </c>
      <c r="P1261" s="48">
        <v>4.5010000000000003</v>
      </c>
      <c r="Q1261" s="4"/>
    </row>
    <row r="1262" spans="15:17" x14ac:dyDescent="0.25">
      <c r="O1262" s="49">
        <v>45129.5</v>
      </c>
      <c r="P1262" s="48">
        <v>3.7759999999999998</v>
      </c>
      <c r="Q1262" s="4"/>
    </row>
    <row r="1263" spans="15:17" x14ac:dyDescent="0.25">
      <c r="O1263" s="49">
        <v>45129.541666666701</v>
      </c>
      <c r="P1263" s="48">
        <v>4.6369999999999996</v>
      </c>
      <c r="Q1263" s="4"/>
    </row>
    <row r="1264" spans="15:17" x14ac:dyDescent="0.25">
      <c r="O1264" s="49">
        <v>45129.583333333299</v>
      </c>
      <c r="P1264" s="48">
        <v>3.7010000000000001</v>
      </c>
      <c r="Q1264" s="4"/>
    </row>
    <row r="1265" spans="15:17" x14ac:dyDescent="0.25">
      <c r="O1265" s="49">
        <v>45129.625</v>
      </c>
      <c r="P1265" s="48">
        <v>5.0289999999999999</v>
      </c>
      <c r="Q1265" s="4"/>
    </row>
    <row r="1266" spans="15:17" x14ac:dyDescent="0.25">
      <c r="O1266" s="49">
        <v>45129.666666666701</v>
      </c>
      <c r="P1266" s="48">
        <v>4.0609999999999999</v>
      </c>
      <c r="Q1266" s="4"/>
    </row>
    <row r="1267" spans="15:17" x14ac:dyDescent="0.25">
      <c r="O1267" s="49">
        <v>45129.708333333299</v>
      </c>
      <c r="P1267" s="48">
        <v>4.2709999999999999</v>
      </c>
      <c r="Q1267" s="4"/>
    </row>
    <row r="1268" spans="15:17" x14ac:dyDescent="0.25">
      <c r="O1268" s="49">
        <v>45129.75</v>
      </c>
      <c r="P1268" s="48">
        <v>3.218</v>
      </c>
      <c r="Q1268" s="4"/>
    </row>
    <row r="1269" spans="15:17" x14ac:dyDescent="0.25">
      <c r="O1269" s="49">
        <v>45129.791666666701</v>
      </c>
      <c r="P1269" s="48">
        <v>3.3559999999999999</v>
      </c>
      <c r="Q1269" s="4"/>
    </row>
    <row r="1270" spans="15:17" x14ac:dyDescent="0.25">
      <c r="O1270" s="49">
        <v>45129.833333333299</v>
      </c>
      <c r="P1270" s="48">
        <v>3.21</v>
      </c>
      <c r="Q1270" s="4"/>
    </row>
    <row r="1271" spans="15:17" x14ac:dyDescent="0.25">
      <c r="O1271" s="49">
        <v>45129.875</v>
      </c>
      <c r="P1271" s="48">
        <v>3.484</v>
      </c>
      <c r="Q1271" s="4"/>
    </row>
    <row r="1272" spans="15:17" x14ac:dyDescent="0.25">
      <c r="O1272" s="49">
        <v>45129.916666666701</v>
      </c>
      <c r="P1272" s="48">
        <v>3.6469999999999998</v>
      </c>
      <c r="Q1272" s="4"/>
    </row>
    <row r="1273" spans="15:17" x14ac:dyDescent="0.25">
      <c r="O1273" s="49">
        <v>45129.958333333299</v>
      </c>
      <c r="P1273" s="48">
        <v>3.3730000000000002</v>
      </c>
      <c r="Q1273" s="4"/>
    </row>
    <row r="1274" spans="15:17" x14ac:dyDescent="0.25">
      <c r="O1274" s="49">
        <v>45130</v>
      </c>
      <c r="P1274" s="48">
        <v>3.32</v>
      </c>
      <c r="Q1274" s="4"/>
    </row>
    <row r="1275" spans="15:17" x14ac:dyDescent="0.25">
      <c r="O1275" s="49">
        <v>45130.041666666701</v>
      </c>
      <c r="P1275" s="48">
        <v>3.2109999999999999</v>
      </c>
      <c r="Q1275" s="4"/>
    </row>
    <row r="1276" spans="15:17" x14ac:dyDescent="0.25">
      <c r="O1276" s="49">
        <v>45130.083333333299</v>
      </c>
      <c r="P1276" s="48">
        <v>3.226</v>
      </c>
      <c r="Q1276" s="4"/>
    </row>
    <row r="1277" spans="15:17" x14ac:dyDescent="0.25">
      <c r="O1277" s="49">
        <v>45130.125</v>
      </c>
      <c r="P1277" s="48">
        <v>3.4830000000000001</v>
      </c>
      <c r="Q1277" s="4"/>
    </row>
    <row r="1278" spans="15:17" x14ac:dyDescent="0.25">
      <c r="O1278" s="49">
        <v>45130.166666666701</v>
      </c>
      <c r="P1278" s="48">
        <v>3.8069999999999999</v>
      </c>
      <c r="Q1278" s="4"/>
    </row>
    <row r="1279" spans="15:17" x14ac:dyDescent="0.25">
      <c r="O1279" s="49">
        <v>45130.208333333299</v>
      </c>
      <c r="P1279" s="48">
        <v>3.1850000000000001</v>
      </c>
      <c r="Q1279" s="4"/>
    </row>
    <row r="1280" spans="15:17" x14ac:dyDescent="0.25">
      <c r="O1280" s="49">
        <v>45130.25</v>
      </c>
      <c r="P1280" s="48">
        <v>3.0030000000000001</v>
      </c>
      <c r="Q1280" s="4"/>
    </row>
    <row r="1281" spans="15:17" x14ac:dyDescent="0.25">
      <c r="O1281" s="49">
        <v>45130.291666666701</v>
      </c>
      <c r="P1281" s="48">
        <v>3.0510000000000002</v>
      </c>
      <c r="Q1281" s="4"/>
    </row>
    <row r="1282" spans="15:17" x14ac:dyDescent="0.25">
      <c r="O1282" s="49">
        <v>45130.333333333299</v>
      </c>
      <c r="P1282" s="48">
        <v>3.14</v>
      </c>
      <c r="Q1282" s="4"/>
    </row>
    <row r="1283" spans="15:17" x14ac:dyDescent="0.25">
      <c r="O1283" s="49">
        <v>45130.375</v>
      </c>
      <c r="P1283" s="48">
        <v>3.625</v>
      </c>
      <c r="Q1283" s="4"/>
    </row>
    <row r="1284" spans="15:17" x14ac:dyDescent="0.25">
      <c r="O1284" s="49">
        <v>45130.416666666701</v>
      </c>
      <c r="P1284" s="48">
        <v>3.8330000000000002</v>
      </c>
      <c r="Q1284" s="4"/>
    </row>
    <row r="1285" spans="15:17" x14ac:dyDescent="0.25">
      <c r="O1285" s="49">
        <v>45130.458333333299</v>
      </c>
      <c r="P1285" s="48">
        <v>5.0289999999999999</v>
      </c>
      <c r="Q1285" s="4"/>
    </row>
    <row r="1286" spans="15:17" x14ac:dyDescent="0.25">
      <c r="O1286" s="49">
        <v>45130.5</v>
      </c>
      <c r="P1286" s="48">
        <v>3.8780000000000001</v>
      </c>
      <c r="Q1286" s="4"/>
    </row>
    <row r="1287" spans="15:17" x14ac:dyDescent="0.25">
      <c r="O1287" s="49">
        <v>45130.541666666701</v>
      </c>
      <c r="P1287" s="48">
        <v>3.3010000000000002</v>
      </c>
      <c r="Q1287" s="4"/>
    </row>
    <row r="1288" spans="15:17" x14ac:dyDescent="0.25">
      <c r="O1288" s="49">
        <v>45130.583333333299</v>
      </c>
      <c r="P1288" s="48">
        <v>3.2210000000000001</v>
      </c>
      <c r="Q1288" s="4"/>
    </row>
    <row r="1289" spans="15:17" x14ac:dyDescent="0.25">
      <c r="O1289" s="49">
        <v>45130.625</v>
      </c>
      <c r="P1289" s="48">
        <v>4.3810000000000002</v>
      </c>
      <c r="Q1289" s="4"/>
    </row>
    <row r="1290" spans="15:17" x14ac:dyDescent="0.25">
      <c r="O1290" s="49">
        <v>45130.666666666701</v>
      </c>
      <c r="P1290" s="48">
        <v>3.2269999999999999</v>
      </c>
      <c r="Q1290" s="4"/>
    </row>
    <row r="1291" spans="15:17" x14ac:dyDescent="0.25">
      <c r="O1291" s="49">
        <v>45130.708333333299</v>
      </c>
      <c r="P1291" s="48">
        <v>3.3570000000000002</v>
      </c>
      <c r="Q1291" s="4"/>
    </row>
    <row r="1292" spans="15:17" x14ac:dyDescent="0.25">
      <c r="O1292" s="49">
        <v>45130.75</v>
      </c>
      <c r="P1292" s="48">
        <v>3.2410000000000001</v>
      </c>
      <c r="Q1292" s="4"/>
    </row>
    <row r="1293" spans="15:17" x14ac:dyDescent="0.25">
      <c r="O1293" s="49">
        <v>45130.791666666701</v>
      </c>
      <c r="P1293" s="48">
        <v>3.2269999999999999</v>
      </c>
      <c r="Q1293" s="4"/>
    </row>
    <row r="1294" spans="15:17" x14ac:dyDescent="0.25">
      <c r="O1294" s="49">
        <v>45130.833333333299</v>
      </c>
      <c r="P1294" s="48">
        <v>3.3980000000000001</v>
      </c>
      <c r="Q1294" s="4"/>
    </row>
    <row r="1295" spans="15:17" x14ac:dyDescent="0.25">
      <c r="O1295" s="49">
        <v>45130.875</v>
      </c>
      <c r="P1295" s="48">
        <v>3.2069999999999999</v>
      </c>
      <c r="Q1295" s="4"/>
    </row>
    <row r="1296" spans="15:17" x14ac:dyDescent="0.25">
      <c r="O1296" s="49">
        <v>45130.916666666701</v>
      </c>
      <c r="P1296" s="48">
        <v>3.9950000000000001</v>
      </c>
      <c r="Q1296" s="4"/>
    </row>
    <row r="1297" spans="15:17" x14ac:dyDescent="0.25">
      <c r="O1297" s="49">
        <v>45130.958333333299</v>
      </c>
      <c r="P1297" s="48">
        <v>3.5990000000000002</v>
      </c>
      <c r="Q1297" s="4"/>
    </row>
    <row r="1298" spans="15:17" x14ac:dyDescent="0.25">
      <c r="O1298" s="49">
        <v>45131</v>
      </c>
      <c r="P1298" s="48">
        <v>3.22</v>
      </c>
      <c r="Q1298" s="4"/>
    </row>
    <row r="1299" spans="15:17" x14ac:dyDescent="0.25">
      <c r="O1299" s="49">
        <v>45131.041666666701</v>
      </c>
      <c r="P1299" s="48">
        <v>3.4790000000000001</v>
      </c>
      <c r="Q1299" s="4"/>
    </row>
    <row r="1300" spans="15:17" x14ac:dyDescent="0.25">
      <c r="O1300" s="49">
        <v>45131.083333333299</v>
      </c>
      <c r="P1300" s="48">
        <v>3.488</v>
      </c>
      <c r="Q1300" s="4"/>
    </row>
    <row r="1301" spans="15:17" x14ac:dyDescent="0.25">
      <c r="O1301" s="49">
        <v>45131.125</v>
      </c>
      <c r="P1301" s="48">
        <v>3.7050000000000001</v>
      </c>
      <c r="Q1301" s="4"/>
    </row>
    <row r="1302" spans="15:17" x14ac:dyDescent="0.25">
      <c r="O1302" s="49">
        <v>45131.166666666701</v>
      </c>
      <c r="P1302" s="48">
        <v>3.1629999999999998</v>
      </c>
      <c r="Q1302" s="4"/>
    </row>
    <row r="1303" spans="15:17" x14ac:dyDescent="0.25">
      <c r="O1303" s="49">
        <v>45131.208333333299</v>
      </c>
      <c r="P1303" s="48">
        <v>3.1589999999999998</v>
      </c>
      <c r="Q1303" s="4"/>
    </row>
    <row r="1304" spans="15:17" x14ac:dyDescent="0.25">
      <c r="O1304" s="49">
        <v>45131.25</v>
      </c>
      <c r="P1304" s="48">
        <v>2.9990000000000001</v>
      </c>
      <c r="Q1304" s="4"/>
    </row>
    <row r="1305" spans="15:17" x14ac:dyDescent="0.25">
      <c r="O1305" s="49">
        <v>45131.291666666701</v>
      </c>
      <c r="P1305" s="48">
        <v>3.036</v>
      </c>
      <c r="Q1305" s="4"/>
    </row>
    <row r="1306" spans="15:17" x14ac:dyDescent="0.25">
      <c r="O1306" s="49">
        <v>45131.333333333299</v>
      </c>
      <c r="P1306" s="48">
        <v>3.2519999999999998</v>
      </c>
      <c r="Q1306" s="4"/>
    </row>
    <row r="1307" spans="15:17" x14ac:dyDescent="0.25">
      <c r="O1307" s="49">
        <v>45131.375</v>
      </c>
      <c r="P1307" s="48">
        <v>4.0519999999999996</v>
      </c>
      <c r="Q1307" s="4"/>
    </row>
    <row r="1308" spans="15:17" x14ac:dyDescent="0.25">
      <c r="O1308" s="49">
        <v>45131.416666666701</v>
      </c>
      <c r="P1308" s="48">
        <v>5.3369999999999997</v>
      </c>
      <c r="Q1308" s="4"/>
    </row>
    <row r="1309" spans="15:17" x14ac:dyDescent="0.25">
      <c r="O1309" s="49">
        <v>45131.458333333299</v>
      </c>
      <c r="P1309" s="48">
        <v>3.8410000000000002</v>
      </c>
      <c r="Q1309" s="4"/>
    </row>
    <row r="1310" spans="15:17" x14ac:dyDescent="0.25">
      <c r="O1310" s="49">
        <v>45131.5</v>
      </c>
      <c r="P1310" s="48">
        <v>3.1819999999999999</v>
      </c>
      <c r="Q1310" s="4"/>
    </row>
    <row r="1311" spans="15:17" x14ac:dyDescent="0.25">
      <c r="O1311" s="49">
        <v>45131.541666666701</v>
      </c>
      <c r="P1311" s="48">
        <v>3.6640000000000001</v>
      </c>
      <c r="Q1311" s="4"/>
    </row>
    <row r="1312" spans="15:17" x14ac:dyDescent="0.25">
      <c r="O1312" s="49">
        <v>45131.583333333299</v>
      </c>
      <c r="P1312" s="48">
        <v>3.63</v>
      </c>
      <c r="Q1312" s="4"/>
    </row>
    <row r="1313" spans="15:17" x14ac:dyDescent="0.25">
      <c r="O1313" s="49">
        <v>45131.625</v>
      </c>
      <c r="P1313" s="48">
        <v>4.0490000000000004</v>
      </c>
      <c r="Q1313" s="4"/>
    </row>
    <row r="1314" spans="15:17" x14ac:dyDescent="0.25">
      <c r="O1314" s="49">
        <v>45131.666666666701</v>
      </c>
      <c r="P1314" s="48">
        <v>3.5750000000000002</v>
      </c>
      <c r="Q1314" s="4"/>
    </row>
    <row r="1315" spans="15:17" x14ac:dyDescent="0.25">
      <c r="O1315" s="49">
        <v>45131.708333333299</v>
      </c>
      <c r="P1315" s="48">
        <v>3.3290000000000002</v>
      </c>
      <c r="Q1315" s="4"/>
    </row>
    <row r="1316" spans="15:17" x14ac:dyDescent="0.25">
      <c r="O1316" s="49">
        <v>45131.75</v>
      </c>
      <c r="P1316" s="48">
        <v>4.0350000000000001</v>
      </c>
      <c r="Q1316" s="4"/>
    </row>
    <row r="1317" spans="15:17" x14ac:dyDescent="0.25">
      <c r="O1317" s="49">
        <v>45131.791666666701</v>
      </c>
      <c r="P1317" s="48">
        <v>3.298</v>
      </c>
      <c r="Q1317" s="4"/>
    </row>
    <row r="1318" spans="15:17" x14ac:dyDescent="0.25">
      <c r="O1318" s="49">
        <v>45131.833333333299</v>
      </c>
      <c r="P1318" s="48">
        <v>3.2890000000000001</v>
      </c>
      <c r="Q1318" s="4"/>
    </row>
    <row r="1319" spans="15:17" x14ac:dyDescent="0.25">
      <c r="O1319" s="49">
        <v>45131.875</v>
      </c>
      <c r="P1319" s="48">
        <v>4.5229999999999997</v>
      </c>
      <c r="Q1319" s="4"/>
    </row>
    <row r="1320" spans="15:17" x14ac:dyDescent="0.25">
      <c r="O1320" s="49">
        <v>45131.916666666701</v>
      </c>
      <c r="P1320" s="48">
        <v>3.4830000000000001</v>
      </c>
      <c r="Q1320" s="4"/>
    </row>
    <row r="1321" spans="15:17" x14ac:dyDescent="0.25">
      <c r="O1321" s="49">
        <v>45131.958333333299</v>
      </c>
      <c r="P1321" s="48">
        <v>3.3650000000000002</v>
      </c>
      <c r="Q1321" s="4"/>
    </row>
    <row r="1322" spans="15:17" x14ac:dyDescent="0.25">
      <c r="O1322" s="49">
        <v>45132</v>
      </c>
      <c r="P1322" s="48">
        <v>3.1520000000000001</v>
      </c>
      <c r="Q1322" s="4"/>
    </row>
    <row r="1323" spans="15:17" x14ac:dyDescent="0.25">
      <c r="O1323" s="49">
        <v>45132.041666666701</v>
      </c>
      <c r="P1323" s="48">
        <v>3.069</v>
      </c>
      <c r="Q1323" s="4"/>
    </row>
    <row r="1324" spans="15:17" x14ac:dyDescent="0.25">
      <c r="O1324" s="49">
        <v>45132.083333333299</v>
      </c>
      <c r="P1324" s="48">
        <v>3.0539999999999998</v>
      </c>
      <c r="Q1324" s="4"/>
    </row>
    <row r="1325" spans="15:17" x14ac:dyDescent="0.25">
      <c r="O1325" s="49">
        <v>45132.125</v>
      </c>
      <c r="P1325" s="48">
        <v>3.093</v>
      </c>
      <c r="Q1325" s="4"/>
    </row>
    <row r="1326" spans="15:17" x14ac:dyDescent="0.25">
      <c r="O1326" s="49">
        <v>45132.166666666701</v>
      </c>
      <c r="P1326" s="48">
        <v>3.8690000000000002</v>
      </c>
      <c r="Q1326" s="4"/>
    </row>
    <row r="1327" spans="15:17" x14ac:dyDescent="0.25">
      <c r="O1327" s="49">
        <v>45132.208333333299</v>
      </c>
      <c r="P1327" s="48">
        <v>3.0670000000000002</v>
      </c>
      <c r="Q1327" s="4"/>
    </row>
    <row r="1328" spans="15:17" x14ac:dyDescent="0.25">
      <c r="O1328" s="49">
        <v>45132.25</v>
      </c>
      <c r="P1328" s="48">
        <v>3.081</v>
      </c>
      <c r="Q1328" s="4"/>
    </row>
    <row r="1329" spans="15:17" x14ac:dyDescent="0.25">
      <c r="O1329" s="49">
        <v>45132.291666666701</v>
      </c>
      <c r="P1329" s="48">
        <v>3.0369999999999999</v>
      </c>
      <c r="Q1329" s="4"/>
    </row>
    <row r="1330" spans="15:17" x14ac:dyDescent="0.25">
      <c r="O1330" s="49">
        <v>45132.333333333299</v>
      </c>
      <c r="P1330" s="48">
        <v>4.6909999999999998</v>
      </c>
      <c r="Q1330" s="4"/>
    </row>
    <row r="1331" spans="15:17" x14ac:dyDescent="0.25">
      <c r="O1331" s="49">
        <v>45132.375</v>
      </c>
      <c r="P1331" s="48">
        <v>3.6779999999999999</v>
      </c>
      <c r="Q1331" s="4"/>
    </row>
    <row r="1332" spans="15:17" x14ac:dyDescent="0.25">
      <c r="O1332" s="49">
        <v>45132.416666666701</v>
      </c>
      <c r="P1332" s="48">
        <v>4.74</v>
      </c>
      <c r="Q1332" s="4"/>
    </row>
    <row r="1333" spans="15:17" x14ac:dyDescent="0.25">
      <c r="O1333" s="49">
        <v>45132.458333333299</v>
      </c>
      <c r="P1333" s="48">
        <v>4.726</v>
      </c>
      <c r="Q1333" s="4"/>
    </row>
    <row r="1334" spans="15:17" x14ac:dyDescent="0.25">
      <c r="O1334" s="49">
        <v>45132.5</v>
      </c>
      <c r="P1334" s="48">
        <v>3.7050000000000001</v>
      </c>
      <c r="Q1334" s="4"/>
    </row>
    <row r="1335" spans="15:17" x14ac:dyDescent="0.25">
      <c r="O1335" s="49">
        <v>45132.541666666701</v>
      </c>
      <c r="P1335" s="48">
        <v>3.9889999999999999</v>
      </c>
      <c r="Q1335" s="4"/>
    </row>
    <row r="1336" spans="15:17" x14ac:dyDescent="0.25">
      <c r="O1336" s="49">
        <v>45132.583333333299</v>
      </c>
      <c r="P1336" s="48">
        <v>4.43</v>
      </c>
      <c r="Q1336" s="4"/>
    </row>
    <row r="1337" spans="15:17" x14ac:dyDescent="0.25">
      <c r="O1337" s="49">
        <v>45132.625</v>
      </c>
      <c r="P1337" s="48">
        <v>3.9060000000000001</v>
      </c>
      <c r="Q1337" s="4"/>
    </row>
    <row r="1338" spans="15:17" x14ac:dyDescent="0.25">
      <c r="O1338" s="49">
        <v>45132.666666666701</v>
      </c>
      <c r="P1338" s="48">
        <v>3.145</v>
      </c>
      <c r="Q1338" s="4"/>
    </row>
    <row r="1339" spans="15:17" x14ac:dyDescent="0.25">
      <c r="O1339" s="49">
        <v>45132.708333333299</v>
      </c>
      <c r="P1339" s="48">
        <v>3.181</v>
      </c>
      <c r="Q1339" s="4"/>
    </row>
    <row r="1340" spans="15:17" x14ac:dyDescent="0.25">
      <c r="O1340" s="49">
        <v>45132.75</v>
      </c>
      <c r="P1340" s="48">
        <v>3.0830000000000002</v>
      </c>
      <c r="Q1340" s="4"/>
    </row>
    <row r="1341" spans="15:17" x14ac:dyDescent="0.25">
      <c r="O1341" s="49">
        <v>45132.791666666701</v>
      </c>
      <c r="P1341" s="48">
        <v>3.4870000000000001</v>
      </c>
      <c r="Q1341" s="4"/>
    </row>
    <row r="1342" spans="15:17" x14ac:dyDescent="0.25">
      <c r="O1342" s="49">
        <v>45132.833333333299</v>
      </c>
      <c r="P1342" s="48">
        <v>3.758</v>
      </c>
      <c r="Q1342" s="4"/>
    </row>
    <row r="1343" spans="15:17" x14ac:dyDescent="0.25">
      <c r="O1343" s="49">
        <v>45132.875</v>
      </c>
      <c r="P1343" s="48">
        <v>4.391</v>
      </c>
      <c r="Q1343" s="4"/>
    </row>
    <row r="1344" spans="15:17" x14ac:dyDescent="0.25">
      <c r="O1344" s="49">
        <v>45132.916666666701</v>
      </c>
      <c r="P1344" s="48">
        <v>4.0199999999999996</v>
      </c>
      <c r="Q1344" s="4"/>
    </row>
    <row r="1345" spans="15:17" x14ac:dyDescent="0.25">
      <c r="O1345" s="49">
        <v>45132.958333333299</v>
      </c>
      <c r="P1345" s="48">
        <v>3.6190000000000002</v>
      </c>
      <c r="Q1345" s="4"/>
    </row>
    <row r="1346" spans="15:17" x14ac:dyDescent="0.25">
      <c r="O1346" s="49">
        <v>45133</v>
      </c>
      <c r="P1346" s="48">
        <v>4.0990000000000002</v>
      </c>
      <c r="Q1346" s="4"/>
    </row>
    <row r="1347" spans="15:17" x14ac:dyDescent="0.25">
      <c r="O1347" s="49">
        <v>45133.041666666701</v>
      </c>
      <c r="P1347" s="48">
        <v>3.3820000000000001</v>
      </c>
      <c r="Q1347" s="4"/>
    </row>
    <row r="1348" spans="15:17" x14ac:dyDescent="0.25">
      <c r="O1348" s="49">
        <v>45133.083333333299</v>
      </c>
      <c r="P1348" s="48">
        <v>3.23</v>
      </c>
      <c r="Q1348" s="4"/>
    </row>
    <row r="1349" spans="15:17" x14ac:dyDescent="0.25">
      <c r="O1349" s="49">
        <v>45133.125</v>
      </c>
      <c r="P1349" s="48">
        <v>3.2010000000000001</v>
      </c>
      <c r="Q1349" s="4"/>
    </row>
    <row r="1350" spans="15:17" x14ac:dyDescent="0.25">
      <c r="O1350" s="49">
        <v>45133.166666666701</v>
      </c>
      <c r="P1350" s="48">
        <v>3.2250000000000001</v>
      </c>
      <c r="Q1350" s="4"/>
    </row>
    <row r="1351" spans="15:17" x14ac:dyDescent="0.25">
      <c r="O1351" s="49">
        <v>45133.208333333299</v>
      </c>
      <c r="P1351" s="48">
        <v>3.0179999999999998</v>
      </c>
      <c r="Q1351" s="4"/>
    </row>
    <row r="1352" spans="15:17" x14ac:dyDescent="0.25">
      <c r="O1352" s="49">
        <v>45133.25</v>
      </c>
      <c r="P1352" s="48">
        <v>3.1850000000000001</v>
      </c>
      <c r="Q1352" s="4"/>
    </row>
    <row r="1353" spans="15:17" x14ac:dyDescent="0.25">
      <c r="O1353" s="49">
        <v>45133.291666666701</v>
      </c>
      <c r="P1353" s="48">
        <v>3.145</v>
      </c>
      <c r="Q1353" s="4"/>
    </row>
    <row r="1354" spans="15:17" x14ac:dyDescent="0.25">
      <c r="O1354" s="49">
        <v>45133.333333333299</v>
      </c>
      <c r="P1354" s="48">
        <v>3.6930000000000001</v>
      </c>
      <c r="Q1354" s="4"/>
    </row>
    <row r="1355" spans="15:17" x14ac:dyDescent="0.25">
      <c r="O1355" s="49">
        <v>45133.375</v>
      </c>
      <c r="P1355" s="48">
        <v>3.4009999999999998</v>
      </c>
      <c r="Q1355" s="4"/>
    </row>
    <row r="1356" spans="15:17" x14ac:dyDescent="0.25">
      <c r="O1356" s="49">
        <v>45133.416666666701</v>
      </c>
      <c r="P1356" s="48">
        <v>4.5819999999999999</v>
      </c>
      <c r="Q1356" s="4"/>
    </row>
    <row r="1357" spans="15:17" x14ac:dyDescent="0.25">
      <c r="O1357" s="49">
        <v>45133.458333333299</v>
      </c>
      <c r="P1357" s="48">
        <v>4.343</v>
      </c>
      <c r="Q1357" s="4"/>
    </row>
    <row r="1358" spans="15:17" x14ac:dyDescent="0.25">
      <c r="O1358" s="49">
        <v>45133.5</v>
      </c>
      <c r="P1358" s="48">
        <v>3.7919999999999998</v>
      </c>
      <c r="Q1358" s="4"/>
    </row>
    <row r="1359" spans="15:17" x14ac:dyDescent="0.25">
      <c r="O1359" s="49">
        <v>45133.541666666701</v>
      </c>
      <c r="P1359" s="48">
        <v>3.9279999999999999</v>
      </c>
      <c r="Q1359" s="4"/>
    </row>
    <row r="1360" spans="15:17" x14ac:dyDescent="0.25">
      <c r="O1360" s="49">
        <v>45133.583333333299</v>
      </c>
      <c r="P1360" s="48">
        <v>3.8740000000000001</v>
      </c>
      <c r="Q1360" s="4"/>
    </row>
    <row r="1361" spans="15:17" x14ac:dyDescent="0.25">
      <c r="O1361" s="49">
        <v>45133.625</v>
      </c>
      <c r="P1361" s="48">
        <v>3.2679999999999998</v>
      </c>
      <c r="Q1361" s="4"/>
    </row>
    <row r="1362" spans="15:17" x14ac:dyDescent="0.25">
      <c r="O1362" s="49">
        <v>45133.666666666701</v>
      </c>
      <c r="P1362" s="48">
        <v>4.1829999999999998</v>
      </c>
      <c r="Q1362" s="4"/>
    </row>
    <row r="1363" spans="15:17" x14ac:dyDescent="0.25">
      <c r="O1363" s="49">
        <v>45133.708333333299</v>
      </c>
      <c r="P1363" s="48">
        <v>4.782</v>
      </c>
      <c r="Q1363" s="4"/>
    </row>
    <row r="1364" spans="15:17" x14ac:dyDescent="0.25">
      <c r="O1364" s="49">
        <v>45133.75</v>
      </c>
      <c r="P1364" s="48">
        <v>3.4430000000000001</v>
      </c>
      <c r="Q1364" s="4"/>
    </row>
    <row r="1365" spans="15:17" x14ac:dyDescent="0.25">
      <c r="O1365" s="49">
        <v>45133.791666666701</v>
      </c>
      <c r="P1365" s="48">
        <v>4.3620000000000001</v>
      </c>
      <c r="Q1365" s="4"/>
    </row>
    <row r="1366" spans="15:17" x14ac:dyDescent="0.25">
      <c r="O1366" s="49">
        <v>45133.833333333299</v>
      </c>
      <c r="P1366" s="48">
        <v>4.1310000000000002</v>
      </c>
      <c r="Q1366" s="4"/>
    </row>
    <row r="1367" spans="15:17" x14ac:dyDescent="0.25">
      <c r="O1367" s="49">
        <v>45133.875</v>
      </c>
      <c r="P1367" s="48">
        <v>3.8889999999999998</v>
      </c>
      <c r="Q1367" s="4"/>
    </row>
    <row r="1368" spans="15:17" x14ac:dyDescent="0.25">
      <c r="O1368" s="49">
        <v>45133.916666666701</v>
      </c>
      <c r="P1368" s="48">
        <v>3.2610000000000001</v>
      </c>
      <c r="Q1368" s="4"/>
    </row>
    <row r="1369" spans="15:17" x14ac:dyDescent="0.25">
      <c r="O1369" s="49">
        <v>45133.958333333299</v>
      </c>
      <c r="P1369" s="48">
        <v>3.2389999999999999</v>
      </c>
      <c r="Q1369" s="4"/>
    </row>
    <row r="1370" spans="15:17" x14ac:dyDescent="0.25">
      <c r="O1370" s="49">
        <v>45134</v>
      </c>
      <c r="P1370" s="48">
        <v>3.1970000000000001</v>
      </c>
      <c r="Q1370" s="4"/>
    </row>
    <row r="1371" spans="15:17" x14ac:dyDescent="0.25">
      <c r="O1371" s="49">
        <v>45134.041666666701</v>
      </c>
      <c r="P1371" s="48">
        <v>3.714</v>
      </c>
      <c r="Q1371" s="4"/>
    </row>
    <row r="1372" spans="15:17" x14ac:dyDescent="0.25">
      <c r="O1372" s="49">
        <v>45134.083333333299</v>
      </c>
      <c r="P1372" s="48">
        <v>3.4609999999999999</v>
      </c>
      <c r="Q1372" s="4"/>
    </row>
    <row r="1373" spans="15:17" x14ac:dyDescent="0.25">
      <c r="O1373" s="49">
        <v>45134.125</v>
      </c>
      <c r="P1373" s="48">
        <v>3.2130000000000001</v>
      </c>
      <c r="Q1373" s="4"/>
    </row>
    <row r="1374" spans="15:17" x14ac:dyDescent="0.25">
      <c r="O1374" s="49">
        <v>45134.166666666701</v>
      </c>
      <c r="P1374" s="48">
        <v>3.4540000000000002</v>
      </c>
      <c r="Q1374" s="4"/>
    </row>
    <row r="1375" spans="15:17" x14ac:dyDescent="0.25">
      <c r="O1375" s="49">
        <v>45134.208333333299</v>
      </c>
      <c r="P1375" s="48">
        <v>4.0339999999999998</v>
      </c>
      <c r="Q1375" s="4"/>
    </row>
    <row r="1376" spans="15:17" x14ac:dyDescent="0.25">
      <c r="O1376" s="49">
        <v>45134.25</v>
      </c>
      <c r="P1376" s="48">
        <v>3.3319999999999999</v>
      </c>
      <c r="Q1376" s="4"/>
    </row>
    <row r="1377" spans="15:17" x14ac:dyDescent="0.25">
      <c r="O1377" s="49">
        <v>45134.291666666701</v>
      </c>
      <c r="P1377" s="48">
        <v>0.90300000000000002</v>
      </c>
      <c r="Q1377" s="4"/>
    </row>
    <row r="1378" spans="15:17" x14ac:dyDescent="0.25">
      <c r="O1378" s="49">
        <v>45134.333333333299</v>
      </c>
      <c r="P1378" s="48">
        <v>0.36499999999999999</v>
      </c>
      <c r="Q1378" s="4"/>
    </row>
    <row r="1379" spans="15:17" x14ac:dyDescent="0.25">
      <c r="O1379" s="49">
        <v>45134.375</v>
      </c>
      <c r="P1379" s="48">
        <v>0.33100000000000002</v>
      </c>
      <c r="Q1379" s="4"/>
    </row>
    <row r="1380" spans="15:17" x14ac:dyDescent="0.25">
      <c r="O1380" s="49">
        <v>45134.416666666701</v>
      </c>
      <c r="P1380" s="48">
        <v>0.35299999999999998</v>
      </c>
      <c r="Q1380" s="4"/>
    </row>
    <row r="1381" spans="15:17" x14ac:dyDescent="0.25">
      <c r="O1381" s="49">
        <v>45134.458333333299</v>
      </c>
      <c r="P1381" s="48">
        <v>0.33300000000000002</v>
      </c>
      <c r="Q1381" s="4"/>
    </row>
    <row r="1382" spans="15:17" x14ac:dyDescent="0.25">
      <c r="O1382" s="49">
        <v>45134.5</v>
      </c>
      <c r="P1382" s="48">
        <v>0.316</v>
      </c>
      <c r="Q1382" s="4"/>
    </row>
    <row r="1383" spans="15:17" x14ac:dyDescent="0.25">
      <c r="O1383" s="49">
        <v>45134.541666666701</v>
      </c>
      <c r="P1383" s="48">
        <v>0.36599999999999999</v>
      </c>
      <c r="Q1383" s="4"/>
    </row>
    <row r="1384" spans="15:17" x14ac:dyDescent="0.25">
      <c r="O1384" s="49">
        <v>45134.583333333299</v>
      </c>
      <c r="P1384" s="48">
        <v>0.33100000000000002</v>
      </c>
      <c r="Q1384" s="4"/>
    </row>
    <row r="1385" spans="15:17" x14ac:dyDescent="0.25">
      <c r="O1385" s="49">
        <v>45134.625</v>
      </c>
      <c r="P1385" s="48">
        <v>0.316</v>
      </c>
      <c r="Q1385" s="4"/>
    </row>
    <row r="1386" spans="15:17" x14ac:dyDescent="0.25">
      <c r="O1386" s="49">
        <v>45134.666666666701</v>
      </c>
      <c r="P1386" s="48">
        <v>0.36399999999999999</v>
      </c>
      <c r="Q1386" s="4"/>
    </row>
    <row r="1387" spans="15:17" x14ac:dyDescent="0.25">
      <c r="O1387" s="49">
        <v>45134.708333333299</v>
      </c>
      <c r="P1387" s="48">
        <v>0.32300000000000001</v>
      </c>
      <c r="Q1387" s="4"/>
    </row>
    <row r="1388" spans="15:17" x14ac:dyDescent="0.25">
      <c r="O1388" s="49">
        <v>45134.75</v>
      </c>
      <c r="P1388" s="48">
        <v>0.32800000000000001</v>
      </c>
      <c r="Q1388" s="4"/>
    </row>
    <row r="1389" spans="15:17" x14ac:dyDescent="0.25">
      <c r="O1389" s="49">
        <v>45134.791666666701</v>
      </c>
      <c r="P1389" s="48">
        <v>0.34100000000000003</v>
      </c>
      <c r="Q1389" s="4"/>
    </row>
    <row r="1390" spans="15:17" x14ac:dyDescent="0.25">
      <c r="O1390" s="49">
        <v>45134.833333333299</v>
      </c>
      <c r="P1390" s="48">
        <v>1.2949999999999999</v>
      </c>
      <c r="Q1390" s="4"/>
    </row>
    <row r="1391" spans="15:17" x14ac:dyDescent="0.25">
      <c r="O1391" s="49">
        <v>45134.875</v>
      </c>
      <c r="P1391" s="48">
        <v>0.55400000000000005</v>
      </c>
      <c r="Q1391" s="4"/>
    </row>
    <row r="1392" spans="15:17" x14ac:dyDescent="0.25">
      <c r="O1392" s="49">
        <v>45134.916666666701</v>
      </c>
      <c r="P1392" s="48">
        <v>0.58299999999999996</v>
      </c>
      <c r="Q1392" s="4"/>
    </row>
    <row r="1393" spans="15:17" x14ac:dyDescent="0.25">
      <c r="O1393" s="49">
        <v>45134.958333333299</v>
      </c>
      <c r="P1393" s="48">
        <v>0.58399999999999996</v>
      </c>
      <c r="Q1393" s="4"/>
    </row>
    <row r="1394" spans="15:17" x14ac:dyDescent="0.25">
      <c r="O1394" s="49">
        <v>45135</v>
      </c>
      <c r="P1394" s="48">
        <v>0.85899999999999999</v>
      </c>
      <c r="Q1394" s="4"/>
    </row>
    <row r="1395" spans="15:17" x14ac:dyDescent="0.25">
      <c r="O1395" s="49">
        <v>45135.041666666701</v>
      </c>
      <c r="P1395" s="48">
        <v>0.58199999999999996</v>
      </c>
      <c r="Q1395" s="4"/>
    </row>
    <row r="1396" spans="15:17" x14ac:dyDescent="0.25">
      <c r="O1396" s="49">
        <v>45135.083333333299</v>
      </c>
      <c r="P1396" s="48">
        <v>0.83099999999999996</v>
      </c>
      <c r="Q1396" s="4"/>
    </row>
    <row r="1397" spans="15:17" x14ac:dyDescent="0.25">
      <c r="O1397" s="49">
        <v>45135.125</v>
      </c>
      <c r="P1397" s="48">
        <v>1.248</v>
      </c>
      <c r="Q1397" s="4"/>
    </row>
    <row r="1398" spans="15:17" x14ac:dyDescent="0.25">
      <c r="O1398" s="49">
        <v>45135.166666666701</v>
      </c>
      <c r="P1398" s="48">
        <v>0.60399999999999998</v>
      </c>
      <c r="Q1398" s="4"/>
    </row>
    <row r="1399" spans="15:17" x14ac:dyDescent="0.25">
      <c r="O1399" s="49">
        <v>45135.208333333299</v>
      </c>
      <c r="P1399" s="48">
        <v>0.85799999999999998</v>
      </c>
      <c r="Q1399" s="4"/>
    </row>
    <row r="1400" spans="15:17" x14ac:dyDescent="0.25">
      <c r="O1400" s="49">
        <v>45135.25</v>
      </c>
      <c r="P1400" s="48">
        <v>0.32600000000000001</v>
      </c>
      <c r="Q1400" s="4"/>
    </row>
    <row r="1401" spans="15:17" x14ac:dyDescent="0.25">
      <c r="O1401" s="49">
        <v>45135.291666666701</v>
      </c>
      <c r="P1401" s="48">
        <v>0.35299999999999998</v>
      </c>
      <c r="Q1401" s="4"/>
    </row>
    <row r="1402" spans="15:17" x14ac:dyDescent="0.25">
      <c r="O1402" s="49">
        <v>45135.333333333299</v>
      </c>
      <c r="P1402" s="48">
        <v>0.32500000000000001</v>
      </c>
      <c r="Q1402" s="4"/>
    </row>
    <row r="1403" spans="15:17" x14ac:dyDescent="0.25">
      <c r="O1403" s="49">
        <v>45135.375</v>
      </c>
      <c r="P1403" s="48">
        <v>0.32</v>
      </c>
      <c r="Q1403" s="4"/>
    </row>
    <row r="1404" spans="15:17" x14ac:dyDescent="0.25">
      <c r="O1404" s="49">
        <v>45135.416666666701</v>
      </c>
      <c r="P1404" s="48">
        <v>0.36299999999999999</v>
      </c>
      <c r="Q1404" s="4"/>
    </row>
    <row r="1405" spans="15:17" x14ac:dyDescent="0.25">
      <c r="O1405" s="49">
        <v>45135.458333333299</v>
      </c>
      <c r="P1405" s="48">
        <v>0.314</v>
      </c>
      <c r="Q1405" s="4"/>
    </row>
    <row r="1406" spans="15:17" x14ac:dyDescent="0.25">
      <c r="O1406" s="49">
        <v>45135.5</v>
      </c>
      <c r="P1406" s="48">
        <v>0.28299999999999997</v>
      </c>
      <c r="Q1406" s="4"/>
    </row>
    <row r="1407" spans="15:17" x14ac:dyDescent="0.25">
      <c r="O1407" s="49">
        <v>45135.541666666701</v>
      </c>
      <c r="P1407" s="48">
        <v>0.315</v>
      </c>
      <c r="Q1407" s="4"/>
    </row>
    <row r="1408" spans="15:17" x14ac:dyDescent="0.25">
      <c r="O1408" s="49">
        <v>45135.583333333299</v>
      </c>
      <c r="P1408" s="48">
        <v>0.23699999999999999</v>
      </c>
      <c r="Q1408" s="4"/>
    </row>
    <row r="1409" spans="15:17" x14ac:dyDescent="0.25">
      <c r="O1409" s="49">
        <v>45135.625</v>
      </c>
      <c r="P1409" s="48">
        <v>1.169</v>
      </c>
      <c r="Q1409" s="4"/>
    </row>
    <row r="1410" spans="15:17" x14ac:dyDescent="0.25">
      <c r="O1410" s="49">
        <v>45135.666666666701</v>
      </c>
      <c r="P1410" s="48">
        <v>0.3</v>
      </c>
      <c r="Q1410" s="4"/>
    </row>
    <row r="1411" spans="15:17" x14ac:dyDescent="0.25">
      <c r="O1411" s="49">
        <v>45135.708333333299</v>
      </c>
      <c r="P1411" s="48">
        <v>1.952</v>
      </c>
      <c r="Q1411" s="4"/>
    </row>
    <row r="1412" spans="15:17" x14ac:dyDescent="0.25">
      <c r="O1412" s="49">
        <v>45135.75</v>
      </c>
      <c r="P1412" s="48">
        <v>1.484</v>
      </c>
      <c r="Q1412" s="4"/>
    </row>
    <row r="1413" spans="15:17" x14ac:dyDescent="0.25">
      <c r="O1413" s="49">
        <v>45135.791666666701</v>
      </c>
      <c r="P1413" s="48">
        <v>1.1140000000000001</v>
      </c>
      <c r="Q1413" s="4"/>
    </row>
    <row r="1414" spans="15:17" x14ac:dyDescent="0.25">
      <c r="O1414" s="49">
        <v>45135.833333333299</v>
      </c>
      <c r="P1414" s="48">
        <v>1.29</v>
      </c>
      <c r="Q1414" s="4"/>
    </row>
    <row r="1415" spans="15:17" x14ac:dyDescent="0.25">
      <c r="O1415" s="49">
        <v>45135.875</v>
      </c>
      <c r="P1415" s="48">
        <v>3.464</v>
      </c>
      <c r="Q1415" s="4"/>
    </row>
    <row r="1416" spans="15:17" x14ac:dyDescent="0.25">
      <c r="O1416" s="49">
        <v>45135.916666666701</v>
      </c>
      <c r="P1416" s="48">
        <v>3.5350000000000001</v>
      </c>
      <c r="Q1416" s="4"/>
    </row>
    <row r="1417" spans="15:17" x14ac:dyDescent="0.25">
      <c r="O1417" s="49">
        <v>45135.958333333299</v>
      </c>
      <c r="P1417" s="48">
        <v>3.7080000000000002</v>
      </c>
      <c r="Q1417" s="4"/>
    </row>
    <row r="1418" spans="15:17" x14ac:dyDescent="0.25">
      <c r="O1418" s="49">
        <v>45136</v>
      </c>
      <c r="P1418" s="48">
        <v>3.6880000000000002</v>
      </c>
      <c r="Q1418" s="4"/>
    </row>
    <row r="1419" spans="15:17" x14ac:dyDescent="0.25">
      <c r="O1419" s="49">
        <v>45136.041666666701</v>
      </c>
      <c r="P1419" s="48">
        <v>3.5819999999999999</v>
      </c>
      <c r="Q1419" s="4"/>
    </row>
    <row r="1420" spans="15:17" x14ac:dyDescent="0.25">
      <c r="O1420" s="49">
        <v>45136.083333333299</v>
      </c>
      <c r="P1420" s="48">
        <v>3.4249999999999998</v>
      </c>
      <c r="Q1420" s="4"/>
    </row>
    <row r="1421" spans="15:17" x14ac:dyDescent="0.25">
      <c r="O1421" s="49">
        <v>45136.125</v>
      </c>
      <c r="P1421" s="48">
        <v>3.4529999999999998</v>
      </c>
      <c r="Q1421" s="4"/>
    </row>
    <row r="1422" spans="15:17" x14ac:dyDescent="0.25">
      <c r="O1422" s="49">
        <v>45136.166666666701</v>
      </c>
      <c r="P1422" s="48">
        <v>3.758</v>
      </c>
      <c r="Q1422" s="4"/>
    </row>
    <row r="1423" spans="15:17" x14ac:dyDescent="0.25">
      <c r="O1423" s="49">
        <v>45136.208333333299</v>
      </c>
      <c r="P1423" s="48">
        <v>2.9929999999999999</v>
      </c>
      <c r="Q1423" s="4"/>
    </row>
    <row r="1424" spans="15:17" x14ac:dyDescent="0.25">
      <c r="O1424" s="49">
        <v>45136.25</v>
      </c>
      <c r="P1424" s="48">
        <v>2.9540000000000002</v>
      </c>
      <c r="Q1424" s="4"/>
    </row>
    <row r="1425" spans="15:17" x14ac:dyDescent="0.25">
      <c r="O1425" s="49">
        <v>45136.291666666701</v>
      </c>
      <c r="P1425" s="48">
        <v>3.149</v>
      </c>
      <c r="Q1425" s="4"/>
    </row>
    <row r="1426" spans="15:17" x14ac:dyDescent="0.25">
      <c r="O1426" s="49">
        <v>45136.333333333299</v>
      </c>
      <c r="P1426" s="48">
        <v>3.2559999999999998</v>
      </c>
      <c r="Q1426" s="4"/>
    </row>
    <row r="1427" spans="15:17" x14ac:dyDescent="0.25">
      <c r="O1427" s="49">
        <v>45136.375</v>
      </c>
      <c r="P1427" s="48">
        <v>4.0209999999999999</v>
      </c>
      <c r="Q1427" s="4"/>
    </row>
    <row r="1428" spans="15:17" x14ac:dyDescent="0.25">
      <c r="O1428" s="49">
        <v>45136.416666666701</v>
      </c>
      <c r="P1428" s="48">
        <v>4.4569999999999999</v>
      </c>
      <c r="Q1428" s="4"/>
    </row>
    <row r="1429" spans="15:17" x14ac:dyDescent="0.25">
      <c r="O1429" s="49">
        <v>45136.458333333299</v>
      </c>
      <c r="P1429" s="48">
        <v>3.4820000000000002</v>
      </c>
      <c r="Q1429" s="4"/>
    </row>
    <row r="1430" spans="15:17" x14ac:dyDescent="0.25">
      <c r="O1430" s="49">
        <v>45136.5</v>
      </c>
      <c r="P1430" s="48">
        <v>3.3780000000000001</v>
      </c>
      <c r="Q1430" s="4"/>
    </row>
    <row r="1431" spans="15:17" x14ac:dyDescent="0.25">
      <c r="O1431" s="49">
        <v>45136.541666666701</v>
      </c>
      <c r="P1431" s="48">
        <v>3.4390000000000001</v>
      </c>
      <c r="Q1431" s="4"/>
    </row>
    <row r="1432" spans="15:17" x14ac:dyDescent="0.25">
      <c r="O1432" s="49">
        <v>45136.583333333299</v>
      </c>
      <c r="P1432" s="48">
        <v>3.391</v>
      </c>
      <c r="Q1432" s="4"/>
    </row>
    <row r="1433" spans="15:17" x14ac:dyDescent="0.25">
      <c r="O1433" s="49">
        <v>45136.625</v>
      </c>
      <c r="P1433" s="48">
        <v>3.4</v>
      </c>
      <c r="Q1433" s="4"/>
    </row>
    <row r="1434" spans="15:17" x14ac:dyDescent="0.25">
      <c r="O1434" s="49">
        <v>45136.666666666701</v>
      </c>
      <c r="P1434" s="48">
        <v>4.9379999999999997</v>
      </c>
      <c r="Q1434" s="4"/>
    </row>
    <row r="1435" spans="15:17" x14ac:dyDescent="0.25">
      <c r="O1435" s="49">
        <v>45136.708333333299</v>
      </c>
      <c r="P1435" s="48">
        <v>4.0110000000000001</v>
      </c>
      <c r="Q1435" s="4"/>
    </row>
    <row r="1436" spans="15:17" x14ac:dyDescent="0.25">
      <c r="O1436" s="49">
        <v>45136.75</v>
      </c>
      <c r="P1436" s="48">
        <v>3.91</v>
      </c>
      <c r="Q1436" s="4"/>
    </row>
    <row r="1437" spans="15:17" x14ac:dyDescent="0.25">
      <c r="O1437" s="49">
        <v>45136.791666666701</v>
      </c>
      <c r="P1437" s="48">
        <v>4.8600000000000003</v>
      </c>
      <c r="Q1437" s="4"/>
    </row>
    <row r="1438" spans="15:17" x14ac:dyDescent="0.25">
      <c r="O1438" s="49">
        <v>45136.833333333299</v>
      </c>
      <c r="P1438" s="48">
        <v>3.286</v>
      </c>
      <c r="Q1438" s="4"/>
    </row>
    <row r="1439" spans="15:17" x14ac:dyDescent="0.25">
      <c r="O1439" s="49">
        <v>45136.875</v>
      </c>
      <c r="P1439" s="48">
        <v>3.6629999999999998</v>
      </c>
      <c r="Q1439" s="4"/>
    </row>
    <row r="1440" spans="15:17" x14ac:dyDescent="0.25">
      <c r="O1440" s="49">
        <v>45136.916666666701</v>
      </c>
      <c r="P1440" s="48">
        <v>5.1180000000000003</v>
      </c>
      <c r="Q1440" s="4"/>
    </row>
    <row r="1441" spans="15:17" x14ac:dyDescent="0.25">
      <c r="O1441" s="49">
        <v>45136.958333333299</v>
      </c>
      <c r="P1441" s="48">
        <v>3.3130000000000002</v>
      </c>
      <c r="Q1441" s="4"/>
    </row>
    <row r="1442" spans="15:17" x14ac:dyDescent="0.25">
      <c r="O1442" s="49">
        <v>45137</v>
      </c>
      <c r="P1442" s="48">
        <v>3.0840000000000001</v>
      </c>
      <c r="Q1442" s="4"/>
    </row>
    <row r="1443" spans="15:17" x14ac:dyDescent="0.25">
      <c r="O1443" s="49">
        <v>45137.041666666701</v>
      </c>
      <c r="P1443" s="48">
        <v>3.0619999999999998</v>
      </c>
      <c r="Q1443" s="4"/>
    </row>
    <row r="1444" spans="15:17" x14ac:dyDescent="0.25">
      <c r="O1444" s="49">
        <v>45137.083333333299</v>
      </c>
      <c r="P1444" s="48">
        <v>3.133</v>
      </c>
      <c r="Q1444" s="4"/>
    </row>
    <row r="1445" spans="15:17" x14ac:dyDescent="0.25">
      <c r="O1445" s="49">
        <v>45137.125</v>
      </c>
      <c r="P1445" s="48">
        <v>3.077</v>
      </c>
      <c r="Q1445" s="4"/>
    </row>
    <row r="1446" spans="15:17" x14ac:dyDescent="0.25">
      <c r="O1446" s="49">
        <v>45137.166666666701</v>
      </c>
      <c r="P1446" s="48">
        <v>3.1040000000000001</v>
      </c>
      <c r="Q1446" s="4"/>
    </row>
    <row r="1447" spans="15:17" x14ac:dyDescent="0.25">
      <c r="O1447" s="49">
        <v>45137.208333333299</v>
      </c>
      <c r="P1447" s="48">
        <v>3.1419999999999999</v>
      </c>
      <c r="Q1447" s="4"/>
    </row>
    <row r="1448" spans="15:17" x14ac:dyDescent="0.25">
      <c r="O1448" s="49">
        <v>45137.25</v>
      </c>
      <c r="P1448" s="48">
        <v>3.1160000000000001</v>
      </c>
      <c r="Q1448" s="4"/>
    </row>
    <row r="1449" spans="15:17" x14ac:dyDescent="0.25">
      <c r="O1449" s="49">
        <v>45137.291666666701</v>
      </c>
      <c r="P1449" s="48">
        <v>3.1659999999999999</v>
      </c>
      <c r="Q1449" s="4"/>
    </row>
    <row r="1450" spans="15:17" x14ac:dyDescent="0.25">
      <c r="O1450" s="49">
        <v>45137.333333333299</v>
      </c>
      <c r="P1450" s="48">
        <v>4.3</v>
      </c>
      <c r="Q1450" s="4"/>
    </row>
    <row r="1451" spans="15:17" x14ac:dyDescent="0.25">
      <c r="O1451" s="49">
        <v>45137.375</v>
      </c>
      <c r="P1451" s="48">
        <v>3.3940000000000001</v>
      </c>
      <c r="Q1451" s="4"/>
    </row>
    <row r="1452" spans="15:17" x14ac:dyDescent="0.25">
      <c r="O1452" s="49">
        <v>45137.416666666701</v>
      </c>
      <c r="P1452" s="48">
        <v>4.0510000000000002</v>
      </c>
      <c r="Q1452" s="4"/>
    </row>
    <row r="1453" spans="15:17" x14ac:dyDescent="0.25">
      <c r="O1453" s="49">
        <v>45137.458333333299</v>
      </c>
      <c r="P1453" s="48">
        <v>4.484</v>
      </c>
      <c r="Q1453" s="4"/>
    </row>
    <row r="1454" spans="15:17" x14ac:dyDescent="0.25">
      <c r="O1454" s="49">
        <v>45137.5</v>
      </c>
      <c r="P1454" s="48">
        <v>5.0339999999999998</v>
      </c>
      <c r="Q1454" s="4"/>
    </row>
    <row r="1455" spans="15:17" x14ac:dyDescent="0.25">
      <c r="O1455" s="49">
        <v>45137.541666666701</v>
      </c>
      <c r="P1455" s="48">
        <v>4.97</v>
      </c>
      <c r="Q1455" s="4"/>
    </row>
    <row r="1456" spans="15:17" x14ac:dyDescent="0.25">
      <c r="O1456" s="49">
        <v>45137.583333333299</v>
      </c>
      <c r="P1456" s="48">
        <v>4.3869999999999996</v>
      </c>
      <c r="Q1456" s="4"/>
    </row>
    <row r="1457" spans="15:17" x14ac:dyDescent="0.25">
      <c r="O1457" s="49">
        <v>45137.625</v>
      </c>
      <c r="P1457" s="48">
        <v>3.5379999999999998</v>
      </c>
      <c r="Q1457" s="4"/>
    </row>
    <row r="1458" spans="15:17" x14ac:dyDescent="0.25">
      <c r="O1458" s="49">
        <v>45137.666666666701</v>
      </c>
      <c r="P1458" s="48">
        <v>3.3479999999999999</v>
      </c>
      <c r="Q1458" s="4"/>
    </row>
    <row r="1459" spans="15:17" x14ac:dyDescent="0.25">
      <c r="O1459" s="49">
        <v>45137.708333333299</v>
      </c>
      <c r="P1459" s="48">
        <v>3.2469999999999999</v>
      </c>
      <c r="Q1459" s="4"/>
    </row>
    <row r="1460" spans="15:17" x14ac:dyDescent="0.25">
      <c r="O1460" s="49">
        <v>45137.75</v>
      </c>
      <c r="P1460" s="48">
        <v>4.0490000000000004</v>
      </c>
      <c r="Q1460" s="4"/>
    </row>
    <row r="1461" spans="15:17" x14ac:dyDescent="0.25">
      <c r="O1461" s="49">
        <v>45137.791666666701</v>
      </c>
      <c r="P1461" s="48">
        <v>3.4460000000000002</v>
      </c>
      <c r="Q1461" s="4"/>
    </row>
    <row r="1462" spans="15:17" x14ac:dyDescent="0.25">
      <c r="O1462" s="49">
        <v>45137.833333333299</v>
      </c>
      <c r="P1462" s="48">
        <v>3.355</v>
      </c>
      <c r="Q1462" s="4"/>
    </row>
    <row r="1463" spans="15:17" x14ac:dyDescent="0.25">
      <c r="O1463" s="49">
        <v>45137.875</v>
      </c>
      <c r="P1463" s="48">
        <v>3.3109999999999999</v>
      </c>
      <c r="Q1463" s="4"/>
    </row>
    <row r="1464" spans="15:17" x14ac:dyDescent="0.25">
      <c r="O1464" s="49">
        <v>45137.916666666701</v>
      </c>
      <c r="P1464" s="48">
        <v>3.464</v>
      </c>
      <c r="Q1464" s="4"/>
    </row>
    <row r="1465" spans="15:17" x14ac:dyDescent="0.25">
      <c r="O1465" s="49">
        <v>45137.958333333299</v>
      </c>
      <c r="P1465" s="48">
        <v>3.4969999999999999</v>
      </c>
      <c r="Q1465" s="4"/>
    </row>
    <row r="1466" spans="15:17" x14ac:dyDescent="0.25">
      <c r="O1466" s="49">
        <v>45138</v>
      </c>
      <c r="P1466" s="48">
        <v>4.3419999999999996</v>
      </c>
      <c r="Q1466" s="4"/>
    </row>
    <row r="1467" spans="15:17" x14ac:dyDescent="0.25">
      <c r="O1467" s="49">
        <v>45138.041666666701</v>
      </c>
      <c r="P1467" s="48">
        <v>3.222</v>
      </c>
      <c r="Q1467" s="4"/>
    </row>
    <row r="1468" spans="15:17" x14ac:dyDescent="0.25">
      <c r="O1468" s="49">
        <v>45138.083333333299</v>
      </c>
      <c r="P1468" s="48">
        <v>3.218</v>
      </c>
      <c r="Q1468" s="4"/>
    </row>
    <row r="1469" spans="15:17" x14ac:dyDescent="0.25">
      <c r="O1469" s="49">
        <v>45138.125</v>
      </c>
      <c r="P1469" s="48">
        <v>3.25</v>
      </c>
      <c r="Q1469" s="4"/>
    </row>
    <row r="1470" spans="15:17" x14ac:dyDescent="0.25">
      <c r="O1470" s="49">
        <v>45138.166666666701</v>
      </c>
      <c r="P1470" s="48">
        <v>3.06</v>
      </c>
      <c r="Q1470" s="4"/>
    </row>
    <row r="1471" spans="15:17" x14ac:dyDescent="0.25">
      <c r="O1471" s="49">
        <v>45138.208333333299</v>
      </c>
      <c r="P1471" s="48">
        <v>3.2919999999999998</v>
      </c>
      <c r="Q1471" s="4"/>
    </row>
    <row r="1472" spans="15:17" x14ac:dyDescent="0.25">
      <c r="O1472" s="49">
        <v>45138.25</v>
      </c>
      <c r="P1472" s="48">
        <v>3.05</v>
      </c>
      <c r="Q1472" s="4"/>
    </row>
    <row r="1473" spans="15:17" x14ac:dyDescent="0.25">
      <c r="O1473" s="49">
        <v>45138.291666666701</v>
      </c>
      <c r="P1473" s="48">
        <v>3.1240000000000001</v>
      </c>
      <c r="Q1473" s="4"/>
    </row>
    <row r="1474" spans="15:17" x14ac:dyDescent="0.25">
      <c r="O1474" s="49">
        <v>45138.333333333299</v>
      </c>
      <c r="P1474" s="48">
        <v>3.1560000000000001</v>
      </c>
      <c r="Q1474" s="4"/>
    </row>
    <row r="1475" spans="15:17" x14ac:dyDescent="0.25">
      <c r="O1475" s="49">
        <v>45138.375</v>
      </c>
      <c r="P1475" s="48">
        <v>3.1789999999999998</v>
      </c>
      <c r="Q1475" s="4"/>
    </row>
    <row r="1476" spans="15:17" x14ac:dyDescent="0.25">
      <c r="O1476" s="49">
        <v>45138.416666666701</v>
      </c>
      <c r="P1476" s="48">
        <v>4.0250000000000004</v>
      </c>
      <c r="Q1476" s="4"/>
    </row>
    <row r="1477" spans="15:17" x14ac:dyDescent="0.25">
      <c r="O1477" s="49">
        <v>45138.458333333299</v>
      </c>
      <c r="P1477" s="48">
        <v>3.4569999999999999</v>
      </c>
      <c r="Q1477" s="4"/>
    </row>
    <row r="1478" spans="15:17" x14ac:dyDescent="0.25">
      <c r="O1478" s="49">
        <v>45138.5</v>
      </c>
      <c r="P1478" s="48">
        <v>5.1680000000000001</v>
      </c>
      <c r="Q1478" s="4"/>
    </row>
    <row r="1479" spans="15:17" x14ac:dyDescent="0.25">
      <c r="O1479" s="49">
        <v>45138.541666666701</v>
      </c>
      <c r="P1479" s="48">
        <v>3.9430000000000001</v>
      </c>
      <c r="Q1479" s="4"/>
    </row>
    <row r="1480" spans="15:17" x14ac:dyDescent="0.25">
      <c r="O1480" s="49">
        <v>45138.583333333299</v>
      </c>
      <c r="P1480" s="48">
        <v>4.1500000000000004</v>
      </c>
      <c r="Q1480" s="4"/>
    </row>
    <row r="1481" spans="15:17" x14ac:dyDescent="0.25">
      <c r="O1481" s="49">
        <v>45138.625</v>
      </c>
      <c r="P1481" s="48">
        <v>5.3239999999999998</v>
      </c>
      <c r="Q1481" s="4"/>
    </row>
    <row r="1482" spans="15:17" x14ac:dyDescent="0.25">
      <c r="O1482" s="49">
        <v>45138.666666666701</v>
      </c>
      <c r="P1482" s="48">
        <v>4.8879999999999999</v>
      </c>
      <c r="Q1482" s="4"/>
    </row>
    <row r="1483" spans="15:17" x14ac:dyDescent="0.25">
      <c r="O1483" s="49">
        <v>45138.708333333299</v>
      </c>
      <c r="P1483" s="48">
        <v>5.9379999999999997</v>
      </c>
      <c r="Q1483" s="4"/>
    </row>
    <row r="1484" spans="15:17" x14ac:dyDescent="0.25">
      <c r="O1484" s="49">
        <v>45138.75</v>
      </c>
      <c r="P1484" s="48">
        <v>4.5510000000000002</v>
      </c>
      <c r="Q1484" s="4"/>
    </row>
    <row r="1485" spans="15:17" x14ac:dyDescent="0.25">
      <c r="O1485" s="49">
        <v>45138.791666666701</v>
      </c>
      <c r="P1485" s="48">
        <v>3.6349999999999998</v>
      </c>
      <c r="Q1485" s="4"/>
    </row>
    <row r="1486" spans="15:17" x14ac:dyDescent="0.25">
      <c r="O1486" s="49">
        <v>45138.833333333299</v>
      </c>
      <c r="P1486" s="48">
        <v>4.0590000000000002</v>
      </c>
      <c r="Q1486" s="4"/>
    </row>
    <row r="1487" spans="15:17" x14ac:dyDescent="0.25">
      <c r="O1487" s="49">
        <v>45138.875</v>
      </c>
      <c r="P1487" s="48">
        <v>4.1349999999999998</v>
      </c>
      <c r="Q1487" s="4"/>
    </row>
    <row r="1488" spans="15:17" x14ac:dyDescent="0.25">
      <c r="O1488" s="49">
        <v>45138.916666666701</v>
      </c>
      <c r="P1488" s="48">
        <v>3.8180000000000001</v>
      </c>
      <c r="Q1488" s="4"/>
    </row>
    <row r="1489" spans="15:17" x14ac:dyDescent="0.25">
      <c r="O1489" s="49">
        <v>45138.958333333299</v>
      </c>
      <c r="P1489" s="48">
        <v>3.5939999999999999</v>
      </c>
      <c r="Q1489" s="4"/>
    </row>
  </sheetData>
  <dataValidations count="1">
    <dataValidation type="list" allowBlank="1" showInputMessage="1" showErrorMessage="1" sqref="I2">
      <formula1>$Y$2:$Y$4</formula1>
    </dataValidation>
  </dataValidations>
  <pageMargins left="0.7" right="0.7" top="0.75" bottom="0.75" header="0.3" footer="0.3"/>
  <pageSetup paperSize="9" orientation="portrait" verticalDpi="0" r:id="rId2"/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D a t a M a s h u p   s q m i d = " b 8 c 1 8 4 c 4 - e 8 e 2 - 4 9 0 3 - b f c 2 - 1 c 4 4 5 3 3 2 b a f c "   x m l n s = " h t t p : / / s c h e m a s . m i c r o s o f t . c o m / D a t a M a s h u p " > A A A A A L 0 E A A B Q S w M E F A A C A A g A T 0 w b W f Y g 1 y 6 p A A A A + g A A A B I A H A B D b 2 5 m a W c v U G F j a 2 F n Z S 5 4 b W w g o h g A K K A U A A A A A A A A A A A A A A A A A A A A A A A A A A A A h Y / N C o J A H M R f R f b u f o V 9 y N / 1 E N 0 S A i G 6 i m 6 6 p G u 4 q + u 7 d e i R e o W E s r p 1 n J n f w M z j d o d 4 b G p v k J 1 R r Y 4 Q w x R 5 U u d t o X Q Z o d 6 e / T W K B R y y / J K V 0 p t g b c L R q A h V 1 l 5 D Q p x z 2 C 1 w 2 5 W E U 8 r I K d m n e S W b z F f a 2 E z n E n 1 a x f 8 W E n B 8 j R E c L x k O 2 I b j g H O + A j I H k C j 9 h f i 0 G V M g P y Z s + 9 r 2 n R R m 8 N M d k F k C e f 8 Q T 1 B L A w Q U A A I A C A B P T B t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0 w b W d i L I R 6 y A Q A A v g Q A A B M A H A B G b 3 J t d W x h c y 9 T Z W N 0 a W 9 u M S 5 t I K I Y A C i g F A A A A A A A A A A A A A A A A A A A A A A A A A A A A K W T z 0 7 C Q B D G 7 y S 8 w 2 a 9 Q F K b l B g P G i + i B 2 P U K I 0 e j I f F D t i w f 5 r t l E C a 3 n w U n s E X 6 I s 5 d A U K g m j s p c 3 O 7 H z f 9 9 t t C q 8 Y G 8 1 6 7 h 2 c N h v N R v o m L E Q s F H 2 Q k p 0 x C d h s M H q u y 5 m U g l Y u J 6 8 g / W 5 m L W h 8 M n b U N 2 b U a u f P t 0 L B G X c 7 + U v x 3 D U a q e X F c w M O e P m u I y s i h t O E 0 y D q l O C H V u h 0 Y K z q G p k p H U 4 T S F t O z M t z f i E w U 9 y b 7 w E W C Q S M F R Q e y / l j O b M R L E o 6 U 3 2 w V e G m n O l h N D L R o o Y w w a J o L 3 1 c A A X J k o S N K k k G A w T L x H h o a W d K + V f u e o m M 0 T l r / e B 3 P R u Z 2 D D u H H i M p + P D 3 i V v 0 9 e i X i m Q v p M K q f F 8 S g Z j F d N i i z N q u c 8 M Q g + n p N 5 N x + 1 5 x m q 3 H / D F I L / D a w F r Z o I 9 p H 9 D Y 3 k O l e D y J I q V k c 4 y 6 P x 0 / o I 6 + B / r o A a 7 5 m I H 7 q p j D / C T n 4 B 3 1 p D v h N 7 5 P / S g R t 2 p X m k 8 P v L n A + r g q 0 i 1 U s 3 Q u b G I Y q j F l w j Y l a 0 H U G Y M z t M G U h q Y b 0 9 4 p 6 L y I 8 H t 8 z T 9 / a t 5 W 7 T X b 9 H X / S + + s Q 1 j p Y B T j m Y j 1 r u V T z 8 B U E s B A i 0 A F A A C A A g A T 0 w b W f Y g 1 y 6 p A A A A + g A A A B I A A A A A A A A A A A A A A A A A A A A A A E N v b m Z p Z y 9 Q Y W N r Y W d l L n h t b F B L A Q I t A B Q A A g A I A E 9 M G 1 k P y u m r p A A A A O k A A A A T A A A A A A A A A A A A A A A A A P U A A A B b Q 2 9 u d G V u d F 9 U e X B l c 1 0 u e G 1 s U E s B A i 0 A F A A C A A g A T 0 w b W d i L I R 6 y A Q A A v g Q A A B M A A A A A A A A A A A A A A A A A 5 g E A A E Z v c m 1 1 b G F z L 1 N l Y 3 R p b 2 4 x L m 1 Q S w U G A A A A A A M A A w D C A A A A 5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g 0 A A A A A A A A w D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Z W x s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d m l n Y X R p b 2 5 T d G V w T m F t Z S I g V m F s d W U 9 I n N O Y X Z p Z 2 V y a W 5 n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b C / D h G 5 k c m F k I H R 5 c D E u e 0 R h d H V t L j E s M H 0 m c X V v d D s s J n F 1 b 3 Q 7 U 2 V j d G l v b j E v V G F i Z W x s L 8 O E b m R y Y W Q g d H l w M i 5 7 R G F 0 d W 0 u M i 4 x L D F 9 J n F 1 b 3 Q 7 L C Z x d W 9 0 O 1 N l Y 3 R p b 2 4 x L 1 R h Y m V s b C / D h G 5 k c m F k I H R 5 c C 5 7 V s O k c m R l L D F 9 J n F 1 b 3 Q 7 L C Z x d W 9 0 O 1 N l Y 3 R p b 2 4 x L 1 R h Y m V s b C / D h G 5 k c m F k I H R 5 c C 5 7 T c O k b m d k a 2 9 k L D J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R h Y m V s b C / D h G 5 k c m F k I H R 5 c D E u e 0 R h d H V t L j E s M H 0 m c X V v d D s s J n F 1 b 3 Q 7 U 2 V j d G l v b j E v V G F i Z W x s L 8 O E b m R y Y W Q g d H l w M i 5 7 R G F 0 d W 0 u M i 4 x L D F 9 J n F 1 b 3 Q 7 L C Z x d W 9 0 O 1 N l Y 3 R p b 2 4 x L 1 R h Y m V s b C / D h G 5 k c m F k I H R 5 c C 5 7 V s O k c m R l L D F 9 J n F 1 b 3 Q 7 L C Z x d W 9 0 O 1 N l Y 3 R p b 2 4 x L 1 R h Y m V s b C / D h G 5 k c m F k I H R 5 c C 5 7 T c O k b m d k a 2 9 k L D J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E Y X R 1 b S Z x d W 9 0 O y w m c X V v d D t U a W 1 t Z S Z x d W 9 0 O y w m c X V v d D t W w 6 R y Z G U m c X V v d D s s J n F 1 b 3 Q 7 T c O k b m d k a 2 9 k J n F 1 b 3 Q 7 X S I g L z 4 8 R W 5 0 c n k g V H l w Z T 0 i R m l s b E N v b H V t b l R 5 c G V z I i B W Y W x 1 Z T 0 i c 0 N R T U Z C Z z 0 9 I i A v P j x F b n R y e S B U e X B l P S J G a W x s T G F z d F V w Z G F 0 Z W Q i I F Z h b H V l P S J k M j A y N C 0 w O C 0 y N 1 Q w N z o z M j o 1 O S 4 1 O D M 1 O T E w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Q 4 O C I g L z 4 8 R W 5 0 c n k g V H l w Z T 0 i U X V l c n l J R C I g V m F s d W U 9 I n M z Y T c 5 O D E x Z i 1 m O G Q z L T Q w M 2 Y t O W Y x M y 1 i M m R k O D M y M z V l Y z M i I C 8 + P E V u d H J 5 I F R 5 c G U 9 I k F k Z G V k V G 9 E Y X R h T W 9 k Z W w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U Y W J l b G w v S y V D M y V B N G x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C 8 l Q z M l O D R u Z H J h Z C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C 9 E Z W x h J T I w d X B w J T I w a 2 9 s d W 1 u J T I w Z W Z 0 Z X I l M j B h d m d y J U M z J U E 0 b n N h c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v J U M z J T g 0 b m R y Y W Q l M j B 0 e X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L 0 R l b G E l M j B 1 c H A l M j B r b 2 x 1 b W 4 l M j B l Z n R l c i U y M G F 2 Z 3 I l Q z M l Q T R u c 2 F y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v J U M z J T g 0 b m R y Y W Q l M j B 0 e X A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L 0 J v c n R 0 Y W d u Y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L 0 9 t Z C V D M y V C N n B 0 Y S U y M G t v b H V t b m V y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M c + h I L m 8 e N C s k x v E n t E t 4 g A A A A A A g A A A A A A A 2 Y A A M A A A A A Q A A A A t H 8 c J k X 2 d 7 S T a 0 i C 7 a j C 2 w A A A A A E g A A A o A A A A B A A A A B 8 f C K D J k X L Q 2 Y W h E T p c e s 8 U A A A A M 1 3 p / k e e + 5 z 1 x a e M P f f K 9 j 4 4 M n V A Q P 1 u c / J 6 w Z W M p 6 1 1 Q V 2 n D E R C 7 D h X A j j S o L K Y Q d a 7 O p l f y D H M U a X M u j p a O o 9 j 6 M 0 6 + + 5 6 h 1 W T + N X h D 7 c F A A A A M J m I 0 V 1 2 u 8 M X X i v 3 y u X u x L p Q k c E < / D a t a M a s h u p > 
</file>

<file path=customXml/item10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T a b e l l _ 3 b 4 8 f 2 a 2 - b 3 9 2 - 4 0 c 2 - 9 e 2 9 - 3 8 0 e 0 3 5 8 0 8 5 6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 D a t u m < / s t r i n g > < / k e y > < v a l u e > < i n t > 2 0 0 < / i n t > < / v a l u e > < / i t e m > < i t e m > < k e y > < s t r i n g > V � r d e < / s t r i n g > < / k e y > < v a l u e > < i n t > 1 7 1 < / i n t > < / v a l u e > < / i t e m > < i t e m > < k e y > < s t r i n g > M � n g d k o d < / s t r i n g > < / k e y > < v a l u e > < i n t > 1 0 0 < / i n t > < / v a l u e > < / i t e m > < i t e m > < k e y > < s t r i n g > T i m m e < / s t r i n g > < / k e y > < v a l u e > < i n t > 7 9 < / i n t > < / v a l u e > < / i t e m > < / C o l u m n W i d t h s > < C o l u m n D i s p l a y I n d e x > < i t e m > < k e y > < s t r i n g > D a t u m < / s t r i n g > < / k e y > < v a l u e > < i n t > 0 < / i n t > < / v a l u e > < / i t e m > < i t e m > < k e y > < s t r i n g > V � r d e < / s t r i n g > < / k e y > < v a l u e > < i n t > 1 < / i n t > < / v a l u e > < / i t e m > < i t e m > < k e y > < s t r i n g > M � n g d k o d < / s t r i n g > < / k e y > < v a l u e > < i n t > 2 < / i n t > < / v a l u e > < / i t e m > < i t e m > < k e y > < s t r i n g > T i m m e 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K a l e n d e r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 1 4 1 < / i n t > < / v a l u e > < / i t e m > < i t e m > < k e y > < s t r i n g > � r < / s t r i n g > < / k e y > < v a l u e > < i n t > 5 0 < / i n t > < / v a l u e > < / i t e m > < i t e m > < k e y > < s t r i n g > M � n a d s n u m m e r < / s t r i n g > < / k e y > < v a l u e > < i n t > 1 3 7 < / i n t > < / v a l u e > < / i t e m > < i t e m > < k e y > < s t r i n g > M � n a d < / s t r i n g > < / k e y > < v a l u e > < i n t > 7 8 < / i n t > < / v a l u e > < / i t e m > < i t e m > < k e y > < s t r i n g > M M M - � � � � < / s t r i n g > < / k e y > < v a l u e > < i n t > 1 1 3 < / i n t > < / v a l u e > < / i t e m > < i t e m > < k e y > < s t r i n g > N u m m e r   f � r   d a g   i   v e c k a n < / s t r i n g > < / k e y > < v a l u e > < i n t > 1 9 0 < / i n t > < / v a l u e > < / i t e m > < i t e m > < k e y > < s t r i n g > D a g   i   v e c k a n < / s t r i n g > < / k e y > < v a l u e > < i n t > 1 1 2 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 � r < / s t r i n g > < / k e y > < v a l u e > < i n t > 1 < / i n t > < / v a l u e > < / i t e m > < i t e m > < k e y > < s t r i n g > M � n a d s n u m m e r < / s t r i n g > < / k e y > < v a l u e > < i n t > 2 < / i n t > < / v a l u e > < / i t e m > < i t e m > < k e y > < s t r i n g > M � n a d < / s t r i n g > < / k e y > < v a l u e > < i n t > 3 < / i n t > < / v a l u e > < / i t e m > < i t e m > < k e y > < s t r i n g > M M M - � � � � < / s t r i n g > < / k e y > < v a l u e > < i n t > 4 < / i n t > < / v a l u e > < / i t e m > < i t e m > < k e y > < s t r i n g > N u m m e r   f � r   d a g   i   v e c k a n < / s t r i n g > < / k e y > < v a l u e > < i n t > 5 < / i n t > < / v a l u e > < / i t e m > < i t e m > < k e y > < s t r i n g > D a g   i   v e c k a n 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 2 0 2 4 - 0 7 - 0 3 T 1 6 : 1 2 : 5 4 . 7 0 9 9 7 6 + 0 2 : 0 0 < / L a s t P r o c e s s e d T i m e > < / D a t a M o d e l i n g S a n d b o x . S e r i a l i z e d S a n d b o x E r r o r C a c h e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C l i e n t W i n d o w X M L " > < C u s t o m C o n t e n t > < ! [ C D A T A [ T a b e l l _ 3 b 4 8 f 2 a 2 - b 3 9 2 - 4 0 c 2 - 9 e 2 9 - 3 8 0 e 0 3 5 8 0 8 5 6 ] ] > < / C u s t o m C o n t e n t > < / G e m i n i > 
</file>

<file path=customXml/item18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6 0 2 ] ] > < / C u s t o m C o n t e n t > < / G e m i n i > 
</file>

<file path=customXml/item19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 K a l e n d e r 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 K a l e n d e r 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 C o l u m n s \ M � n a d s n u m m e r 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 C o l u m n s \ M � n a d 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 C o l u m n s \ M M M - � � � � 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 C o l u m n s \ N u m m e r   f � r   d a g   i   v e c k a n 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 C o l u m n s \ D a g   i   v e c k a n 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 T a b e l l 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 T a b e l l 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 C o l u m n s \ D a t u m 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 C o l u m n s \ T i m m e 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 C o l u m n s \ V � r d e 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 C o l u m n s \ M � n g d k o d 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O r d e r " > < C u s t o m C o n t e n t > < ! [ C D A T A [ K a l e n d e r , T a b e l l _ 3 b 4 8 f 2 a 2 - b 3 9 2 - 4 0 c 2 - 9 e 2 9 - 3 8 0 e 0 3 5 8 0 8 5 6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 T a b e l l _ 3 b 4 8 f 2 a 2 - b 3 9 2 - 4 0 c 2 - 9 e 2 9 - 3 8 0 e 0 3 5 8 0 8 5 6 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 1 9 9 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 K a l e n d e r 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d 6 6 5 0 6 b 2 - b 0 c 9 - 4 0 4 5 - b 8 c f - c 8 a 6 c b f c a c a d " > < C u s t o m C o n t e n t > < ! [ C D A T A [ < ? x m l   v e r s i o n = " 1 . 0 "   e n c o d i n g = " u t f - 1 6 " ? > < S e t t i n g s > < C a l c u l a t e d F i e l d s > < i t e m > < M e a s u r e N a m e > F � r b r u k n i n g < / M e a s u r e N a m e > < D i s p l a y N a m e > F � r b r u k n i n g < / D i s p l a y N a m e > < V i s i b l e > F a l s e < / V i s i b l e > < / i t e m > < i t e m > < M e a s u r e N a m e > E f f e k t < / M e a s u r e N a m e > < D i s p l a y N a m e > E f f e k t < / D i s p l a y N a m e > < V i s i b l e > F a l s e < / V i s i b l e > < / i t e m > < i t e m > < M e a s u r e N a m e > E f f e k t M A X < / M e a s u r e N a m e > < D i s p l a y N a m e > E f f e k t M A X 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 2 4 2 < / H e i g h t > < / S a n d b o x E d i t o r . F o r m u l a B a r S t a t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 K a l e n d e r < / K e y > < / D i a g r a m O b j e c t K e y > < D i a g r a m O b j e c t K e y > < K e y > A c t i o n s \ A d d   t o   h i e r a r c h y   F o r   & l t ; T a b l e s \ K a l e n d e r \ H i e r a r c h i e s \ D a t u m h i e r a r k i & g t ; < / K e y > < / D i a g r a m O b j e c t K e y > < D i a g r a m O b j e c t K e y > < K e y > A c t i o n s \ M o v e   t o   a   H i e r a r c h y   i n   T a b l e   K a l e n d e r < / K e y > < / D i a g r a m O b j e c t K e y > < D i a g r a m O b j e c t K e y > < K e y > A c t i o n s \ M o v e   i n t o   h i e r a r c h y   F o r   & l t ; T a b l e s \ K a l e n d e r \ H i e r a r c h i e s \ D a t u m h i e r a r k i & g t ; 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 T a g s \ T a b l e s \ & l t ; T a b l e s \ T a b e l l & g t ; < / K e y > < / D i a g r a m O b j e c t K e y > < D i a g r a m O b j e c t K e y > < K e y > D y n a m i c   T a g s \ T a b l e s \ & l t ; T a b l e s \ K a l e n d e r & g t ; < / K e y > < / D i a g r a m O b j e c t K e y > < D i a g r a m O b j e c t K e y > < K e y > D y n a m i c   T a g s \ H i e r a r c h i e s \ & l t ; T a b l e s \ K a l e n d e r \ H i e r a r c h i e s \ D a t u m h i e r a r k i & g t ; < / K e y > < / D i a g r a m O b j e c t K e y > < D i a g r a m O b j e c t K e y > < K e y > T a b l e s \ T a b e l l < / K e y > < / D i a g r a m O b j e c t K e y > < D i a g r a m O b j e c t K e y > < K e y > T a b l e s \ T a b e l l \ C o l u m n s \ D a t u m < / K e y > < / D i a g r a m O b j e c t K e y > < D i a g r a m O b j e c t K e y > < K e y > T a b l e s \ T a b e l l \ C o l u m n s \ V � r d e < / K e y > < / D i a g r a m O b j e c t K e y > < D i a g r a m O b j e c t K e y > < K e y > T a b l e s \ T a b e l l \ C o l u m n s \ M � n g d k o d < / K e y > < / D i a g r a m O b j e c t K e y > < D i a g r a m O b j e c t K e y > < K e y > T a b l e s \ T a b e l l \ M e a s u r e s \ F � r b r u k n i n g < / K e y > < / D i a g r a m O b j e c t K e y > < D i a g r a m O b j e c t K e y > < K e y > T a b l e s \ K a l e n d e r < / K e y > < / D i a g r a m O b j e c t K e y > < D i a g r a m O b j e c t K e y > < K e y > T a b l e s \ K a l e n d e r \ C o l u m n s \ D a t e < / K e y > < / D i a g r a m O b j e c t K e y > < D i a g r a m O b j e c t K e y > < K e y > T a b l e s \ K a l e n d e r \ C o l u m n s \ � r < / K e y > < / D i a g r a m O b j e c t K e y > < D i a g r a m O b j e c t K e y > < K e y > T a b l e s \ K a l e n d e r \ C o l u m n s \ M � n a d s n u m m e r < / K e y > < / D i a g r a m O b j e c t K e y > < D i a g r a m O b j e c t K e y > < K e y > T a b l e s \ K a l e n d e r \ C o l u m n s \ M � n a d < / K e y > < / D i a g r a m O b j e c t K e y > < D i a g r a m O b j e c t K e y > < K e y > T a b l e s \ K a l e n d e r \ C o l u m n s \ M M M - � � � � < / K e y > < / D i a g r a m O b j e c t K e y > < D i a g r a m O b j e c t K e y > < K e y > T a b l e s \ K a l e n d e r \ C o l u m n s \ N u m m e r   f � r   d a g   i   v e c k a n < / K e y > < / D i a g r a m O b j e c t K e y > < D i a g r a m O b j e c t K e y > < K e y > T a b l e s \ K a l e n d e r \ C o l u m n s \ D a g   i   v e c k a n < / K e y > < / D i a g r a m O b j e c t K e y > < D i a g r a m O b j e c t K e y > < K e y > T a b l e s \ K a l e n d e r \ H i e r a r c h i e s \ D a t u m h i e r a r k i < / K e y > < / D i a g r a m O b j e c t K e y > < D i a g r a m O b j e c t K e y > < K e y > T a b l e s \ K a l e n d e r \ H i e r a r c h i e s \ D a t u m h i e r a r k i \ L e v e l s \ � r < / K e y > < / D i a g r a m O b j e c t K e y > < D i a g r a m O b j e c t K e y > < K e y > T a b l e s \ K a l e n d e r \ H i e r a r c h i e s \ D a t u m h i e r a r k i \ L e v e l s \ M � n a d < / K e y > < / D i a g r a m O b j e c t K e y > < D i a g r a m O b j e c t K e y > < K e y > T a b l e s \ K a l e n d e r \ H i e r a r c h i e s \ D a t u m h i e r a r k i \ L e v e l s \ D a t e C o l u m n < / K e y > < / D i a g r a m O b j e c t K e y > < D i a g r a m O b j e c t K e y > < K e y > R e l a t i o n s h i p s \ & l t ; T a b l e s \ T a b e l l \ C o l u m n s \ D a t u m & g t ; - & l t ; T a b l e s \ K a l e n d e r \ C o l u m n s \ D a t e & g t ; < / K e y > < / D i a g r a m O b j e c t K e y > < D i a g r a m O b j e c t K e y > < K e y > R e l a t i o n s h i p s \ & l t ; T a b l e s \ T a b e l l \ C o l u m n s \ D a t u m & g t ; - & l t ; T a b l e s \ K a l e n d e r \ C o l u m n s \ D a t e & g t ; \ F K < / K e y > < / D i a g r a m O b j e c t K e y > < D i a g r a m O b j e c t K e y > < K e y > R e l a t i o n s h i p s \ & l t ; T a b l e s \ T a b e l l \ C o l u m n s \ D a t u m & g t ; - & l t ; T a b l e s \ K a l e n d e r \ C o l u m n s \ D a t e & g t ; \ P K < / K e y > < / D i a g r a m O b j e c t K e y > < D i a g r a m O b j e c t K e y > < K e y > R e l a t i o n s h i p s \ & l t ; T a b l e s \ T a b e l l \ C o l u m n s \ D a t u m & g t ; - & l t ; T a b l e s \ K a l e n d e r \ C o l u m n s \ D a t e & g t ; \ C r o s s F i l t e r < / K e y > < / D i a g r a m O b j e c t K e y > < / A l l K e y s > < S e l e c t e d K e y s > < D i a g r a m O b j e c t K e y > < K e y > T a b l e s \ K a l e n d e r 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 K a l e n d e r 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 & l t ; T a b l e s \ K a l e n d e r \ H i e r a r c h i e s \ D a t u m h i e r a r k i & g t ; 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 K a l e n d e r 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 & l t ; T a b l e s \ K a l e n d e r \ H i e r a r c h i e s \ D a t u m h i e r a r k i & g t ; 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 T a g s \ T a b l e s \ & l t ; T a b l e s \ T a b e l l & g t ; 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 T a g s \ T a b l e s \ & l t ; T a b l e s \ K a l e n d e r & g t ; 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 T a g s \ H i e r a r c h i e s \ & l t ; T a b l e s \ K a l e n d e r \ H i e r a r c h i e s \ D a t u m h i e r a r k i & g t ; 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 T a b l e s \ T a b e l l < / K e y > < / a : K e y > < a : V a l u e   i : t y p e = " D i a g r a m D i s p l a y N o d e V i e w S t a t e " > < H e i g h t > 2 3 9 < / H e i g h t > < I s E x p a n d e d > t r u e < / I s E x p a n d e d > < L a y e d O u t > t r u e < / L a y e d O u t > < L e f t > 1 8 2 < / L e f t > < T a b I n d e x > 1 < / T a b I n d e x > < T o p > 2 0 5 < / T o p > < W i d t h > 1 9 1 < / W i d t h > < / a : V a l u e > < / a : K e y V a l u e O f D i a g r a m O b j e c t K e y a n y T y p e z b w N T n L X > < a : K e y V a l u e O f D i a g r a m O b j e c t K e y a n y T y p e z b w N T n L X > < a : K e y > < K e y > T a b l e s \ T a b e l l \ C o l u m n s \ D a t u m 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 T a b l e s \ T a b e l l \ C o l u m n s \ V � r d e 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 T a b l e s \ T a b e l l \ C o l u m n s \ M � n g d k o d 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 T a b l e s \ T a b e l l \ M e a s u r e s \ F � r b r u k n i n g 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 T a b l e s \ K a l e n d e r < / K e y > < / a : K e y > < a : V a l u e   i : t y p e = " D i a g r a m D i s p l a y N o d e V i e w S t a t e " > < H e i g h t > 3 2 7 < / H e i g h t > < I s E x p a n d e d > t r u e < / I s E x p a n d e d > < I s F o c u s e d > t r u e < / I s F o c u s e d > < L a y e d O u t > t r u e < / L a y e d O u t > < L e f t > 6 0 7 . 9 0 3 8 1 0 5 6 7 6 6 5 9 1 < / L e f t > < W i d t h > 2 9 0 . 0 0 0 0 0 0 0 0 0 0 0 0 1 1 < / W i d t h > < / a : V a l u e > < / a : K e y V a l u e O f D i a g r a m O b j e c t K e y a n y T y p e z b w N T n L X > < a : K e y V a l u e O f D i a g r a m O b j e c t K e y a n y T y p e z b w N T n L X > < a : K e y > < K e y > T a b l e s \ K a l e n d e r \ C o l u m n s \ D a t e 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 T a b l e s \ K a l e n d e r \ C o l u m n s \ � r 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 T a b l e s \ K a l e n d e r \ C o l u m n s \ M � n a d s n u m m e r 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 T a b l e s \ K a l e n d e r \ C o l u m n s \ M � n a d 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 T a b l e s \ K a l e n d e r \ C o l u m n s \ M M M - � � � � 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 T a b l e s \ K a l e n d e r \ C o l u m n s \ N u m m e r   f � r   d a g   i   v e c k a n 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 T a b l e s \ K a l e n d e r \ C o l u m n s \ D a g   i   v e c k a n 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 T a b l e s \ K a l e n d e r \ H i e r a r c h i e s \ D a t u m h i e r a r k i 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 T a b l e s \ K a l e n d e r \ H i e r a r c h i e s \ D a t u m h i e r a r k i \ L e v e l s \ � r 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 T a b l e s \ K a l e n d e r \ H i e r a r c h i e s \ D a t u m h i e r a r k i \ L e v e l s \ M � n a d 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 T a b l e s \ K a l e n d e r \ H i e r a r c h i e s \ D a t u m h i e r a r k i \ L e v e l s \ D a t e C o l u m n 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 R e l a t i o n s h i p s \ & l t ; T a b l e s \ T a b e l l \ C o l u m n s \ D a t u m & g t ; - & l t ; T a b l e s \ K a l e n d e r \ C o l u m n s \ D a t e & g t ; < / K e y > < / a : K e y > < a : V a l u e   i : t y p e = " D i a g r a m D i s p l a y L i n k V i e w S t a t e " > < A u t o m a t i o n P r o p e r t y H e l p e r T e x t > S l u t p u n k t   1 :   ( 2 7 7 , 5 , 1 8 9 ) .   S l u t p u n k t   2 :   ( 5 9 1 , 9 0 3 8 1 0 5 6 7 6 6 6 , 1 6 3 , 5 ) 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 2 7 7 . 5 < / b : _ x > < b : _ y > 1 8 9 < / b : _ y > < / b : P o i n t > < b : P o i n t > < b : _ x > 2 7 7 . 5 < / b : _ x > < b : _ y > 1 6 5 . 5 < / b : _ y > < / b : P o i n t > < b : P o i n t > < b : _ x > 2 7 9 . 5 < / b : _ x > < b : _ y > 1 6 3 . 5 < / b : _ y > < / b : P o i n t > < b : P o i n t > < b : _ x > 5 9 1 . 9 0 3 8 1 0 5 6 7 6 6 5 6 9 < / b : _ x > < b : _ y > 1 6 3 . 5 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 R e l a t i o n s h i p s \ & l t ; T a b l e s \ T a b e l l \ C o l u m n s \ D a t u m & g t ; - & l t ; T a b l e s \ K a l e n d e r \ C o l u m n s \ D a t e & g t ; \ F K 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 2 6 9 . 5 < / b : _ x > < b : _ y > 1 8 9 < / b : _ y > < / L a b e l L o c a t i o n > < L o c a t i o n   x m l n s : b = " h t t p : / / s c h e m a s . d a t a c o n t r a c t . o r g / 2 0 0 4 / 0 7 / S y s t e m . W i n d o w s " > < b : _ x > 2 7 7 . 5 < / b : _ x > < b : _ y > 2 0 5 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 R e l a t i o n s h i p s \ & l t ; T a b l e s \ T a b e l l \ C o l u m n s \ D a t u m & g t ; - & l t ; T a b l e s \ K a l e n d e r \ C o l u m n s \ D a t e & g t ; \ P K 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 5 9 1 . 9 0 3 8 1 0 5 6 7 6 6 5 6 9 < / b : _ x > < b : _ y > 1 5 5 . 5 < / b : _ y > < / L a b e l L o c a t i o n > < L o c a t i o n   x m l n s : b = " h t t p : / / s c h e m a s . d a t a c o n t r a c t . o r g / 2 0 0 4 / 0 7 / S y s t e m . W i n d o w s " > < b : _ x > 6 0 7 . 9 0 3 8 1 0 5 6 7 6 6 5 6 9 < / b : _ x > < b : _ y > 1 6 3 . 5 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 R e l a t i o n s h i p s \ & l t ; T a b l e s \ T a b e l l \ C o l u m n s \ D a t u m & g t ; - & l t ; T a b l e s \ K a l e n d e r \ C o l u m n s \ D a t e & g t ; \ C r o s s F i l t e r 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 2 7 7 . 5 < / b : _ x > < b : _ y > 1 8 9 < / b : _ y > < / b : P o i n t > < b : P o i n t > < b : _ x > 2 7 7 . 5 < / b : _ x > < b : _ y > 1 6 5 . 5 < / b : _ y > < / b : P o i n t > < b : P o i n t > < b : _ x > 2 7 9 . 5 < / b : _ x > < b : _ y > 1 6 3 . 5 < / b : _ y > < / b : P o i n t > < b : P o i n t > < b : _ x > 5 9 1 . 9 0 3 8 1 0 5 6 7 6 6 5 6 9 < / b : _ x > < b : _ y > 1 6 3 . 5 < / b : _ y > < / b : P o i n t > < / P o i n t s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 C a l e n d a r 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 C a l e n d a r 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 C o l u m n s \ Y e a r < / K e y > < / D i a g r a m O b j e c t K e y > < D i a g r a m O b j e c t K e y > < K e y > C o l u m n s \ M o n t h   N u m b e r < / K e y > < / D i a g r a m O b j e c t K e y > < D i a g r a m O b j e c t K e y > < K e y > C o l u m n s \ M o n t h < / K e y > < / D i a g r a m O b j e c t K e y > < D i a g r a m O b j e c t K e y > < K e y > C o l u m n s \ M M M - Y Y Y Y < / K e y > < / D i a g r a m O b j e c t K e y > < D i a g r a m O b j e c t K e y > < K e y > C o l u m n s \ D a y   O f   W e e k   N u m b e r < / K e y > < / D i a g r a m O b j e c t K e y > < D i a g r a m O b j e c t K e y > < K e y > C o l u m n s \ D a y   O f   W e e k 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 K a l e n d e r 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 K a l e n d e r 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 C o l u m n s \ � r < / K e y > < / D i a g r a m O b j e c t K e y > < D i a g r a m O b j e c t K e y > < K e y > C o l u m n s \ M � n a d s n u m m e r < / K e y > < / D i a g r a m O b j e c t K e y > < D i a g r a m O b j e c t K e y > < K e y > C o l u m n s \ M � n a d < / K e y > < / D i a g r a m O b j e c t K e y > < D i a g r a m O b j e c t K e y > < K e y > C o l u m n s \ M M M - � � � � < / K e y > < / D i a g r a m O b j e c t K e y > < D i a g r a m O b j e c t K e y > < K e y > C o l u m n s \ N u m m e r   f � r   d a g   i   v e c k a n < / K e y > < / D i a g r a m O b j e c t K e y > < D i a g r a m O b j e c t K e y > < K e y > C o l u m n s \ D a g   i   v e c k a n 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 C o l u m n s \ M � n a d s n u m m e r 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 C o l u m n s \ M � n a d 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 C o l u m n s \ M M M - � � � � 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 C o l u m n s \ N u m m e r   f � r   d a g   i   v e c k a n 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 C o l u m n s \ D a g   i   v e c k a n 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 T a b e l l 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 T a b e l l 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 M e a s u r e s \ F � r b r u k n i n g < / K e y > < / D i a g r a m O b j e c t K e y > < D i a g r a m O b j e c t K e y > < K e y > M e a s u r e s \ F � r b r u k n i n g \ T a g I n f o \ F o r m e l < / K e y > < / D i a g r a m O b j e c t K e y > < D i a g r a m O b j e c t K e y > < K e y > M e a s u r e s \ F � r b r u k n i n g \ T a g I n f o \ V � r d e < / K e y > < / D i a g r a m O b j e c t K e y > < D i a g r a m O b j e c t K e y > < K e y > M e a s u r e s \ E f f e k t < / K e y > < / D i a g r a m O b j e c t K e y > < D i a g r a m O b j e c t K e y > < K e y > M e a s u r e s \ E f f e k t \ T a g I n f o \ F o r m e l < / K e y > < / D i a g r a m O b j e c t K e y > < D i a g r a m O b j e c t K e y > < K e y > M e a s u r e s \ E f f e k t \ T a g I n f o \ V � r d e < / K e y > < / D i a g r a m O b j e c t K e y > < D i a g r a m O b j e c t K e y > < K e y > M e a s u r e s \ E f f e k t M A X < / K e y > < / D i a g r a m O b j e c t K e y > < D i a g r a m O b j e c t K e y > < K e y > M e a s u r e s \ E f f e k t M A X \ T a g I n f o \ F o r m e l < / K e y > < / D i a g r a m O b j e c t K e y > < D i a g r a m O b j e c t K e y > < K e y > M e a s u r e s \ E f f e k t M A X \ T a g I n f o \ V � r d e < / K e y > < / D i a g r a m O b j e c t K e y > < D i a g r a m O b j e c t K e y > < K e y > C o l u m n s \ D a t u m < / K e y > < / D i a g r a m O b j e c t K e y > < D i a g r a m O b j e c t K e y > < K e y > C o l u m n s \ T i m m e < / K e y > < / D i a g r a m O b j e c t K e y > < D i a g r a m O b j e c t K e y > < K e y > C o l u m n s \ V � r d e < / K e y > < / D i a g r a m O b j e c t K e y > < D i a g r a m O b j e c t K e y > < K e y > C o l u m n s \ M � n g d k o d 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 1 < / F o c u s C o l u m n > < F o c u s R o w > 3 < / F o c u s R o w > < S e l e c t i o n E n d C o l u m n > 1 < / S e l e c t i o n E n d C o l u m n > < S e l e c t i o n E n d R o w > 3 < / S e l e c t i o n E n d R o w > < S e l e c t i o n S t a r t C o l u m n > 1 < / S e l e c t i o n S t a r t C o l u m n > < S e l e c t i o n S t a r t R o w > 3 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 M e a s u r e s \ F � r b r u k n i n g < / K e y > < / a : K e y > < a : V a l u e   i : t y p e = " M e a s u r e G r i d N o d e V i e w S t a t e " > < C o l u m n > 1 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 M e a s u r e s \ F � r b r u k n i n g \ T a g I n f o \ F o r m e l 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 M e a s u r e s \ F � r b r u k n i n g \ T a g I n f o \ V � r d e 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 M e a s u r e s \ E f f e k t < / K e y > < / a : K e y > < a : V a l u e   i : t y p e = " M e a s u r e G r i d N o d e V i e w S t a t e " > < C o l u m n > 1 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 M e a s u r e s \ E f f e k t \ T a g I n f o \ F o r m e l 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 M e a s u r e s \ E f f e k t \ T a g I n f o \ V � r d e 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 M e a s u r e s \ E f f e k t M A X < / K e y > < / a : K e y > < a : V a l u e   i : t y p e = " M e a s u r e G r i d N o d e V i e w S t a t e " > < C o l u m n > 1 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 M e a s u r e s \ E f f e k t M A X \ T a g I n f o \ F o r m e l 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 M e a s u r e s \ E f f e k t M A X \ T a g I n f o \ V � r d e 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 C o l u m n s \ D a t u m 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 C o l u m n s \ T i m m e 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 C o l u m n s \ V � r d e 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 C o l u m n s \ M � n g d k o d 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Props1.xml><?xml version="1.0" encoding="utf-8"?>
<ds:datastoreItem xmlns:ds="http://schemas.openxmlformats.org/officeDocument/2006/customXml" ds:itemID="{FBCEAD27-5DA0-4382-8D7F-C01D569AA893}">
  <ds:schemaRefs>
    <ds:schemaRef ds:uri="http://schemas.microsoft.com/DataMashup"/>
  </ds:schemaRefs>
</ds:datastoreItem>
</file>

<file path=customXml/itemProps10.xml><?xml version="1.0" encoding="utf-8"?>
<ds:datastoreItem xmlns:ds="http://schemas.openxmlformats.org/officeDocument/2006/customXml" ds:itemID="{1429A3F3-306D-4066-BAA9-66346201AB46}">
  <ds:schemaRefs/>
</ds:datastoreItem>
</file>

<file path=customXml/itemProps11.xml><?xml version="1.0" encoding="utf-8"?>
<ds:datastoreItem xmlns:ds="http://schemas.openxmlformats.org/officeDocument/2006/customXml" ds:itemID="{1D3A40E5-4258-46A3-A242-A03FCDD5C833}">
  <ds:schemaRefs/>
</ds:datastoreItem>
</file>

<file path=customXml/itemProps12.xml><?xml version="1.0" encoding="utf-8"?>
<ds:datastoreItem xmlns:ds="http://schemas.openxmlformats.org/officeDocument/2006/customXml" ds:itemID="{6B76C36A-74A8-4AF5-A0CD-58EA06CA8F8C}">
  <ds:schemaRefs/>
</ds:datastoreItem>
</file>

<file path=customXml/itemProps13.xml><?xml version="1.0" encoding="utf-8"?>
<ds:datastoreItem xmlns:ds="http://schemas.openxmlformats.org/officeDocument/2006/customXml" ds:itemID="{317AD97E-4195-4CE9-972D-00E06C6255CA}">
  <ds:schemaRefs/>
</ds:datastoreItem>
</file>

<file path=customXml/itemProps14.xml><?xml version="1.0" encoding="utf-8"?>
<ds:datastoreItem xmlns:ds="http://schemas.openxmlformats.org/officeDocument/2006/customXml" ds:itemID="{DB99D365-2852-4613-964C-0A2D105B92D0}">
  <ds:schemaRefs/>
</ds:datastoreItem>
</file>

<file path=customXml/itemProps15.xml><?xml version="1.0" encoding="utf-8"?>
<ds:datastoreItem xmlns:ds="http://schemas.openxmlformats.org/officeDocument/2006/customXml" ds:itemID="{B72EBE09-62F2-4E8D-AEAA-1FEE7379570D}">
  <ds:schemaRefs/>
</ds:datastoreItem>
</file>

<file path=customXml/itemProps16.xml><?xml version="1.0" encoding="utf-8"?>
<ds:datastoreItem xmlns:ds="http://schemas.openxmlformats.org/officeDocument/2006/customXml" ds:itemID="{6BCD7E2F-794F-4EB6-AE87-7833DAAB88A0}">
  <ds:schemaRefs/>
</ds:datastoreItem>
</file>

<file path=customXml/itemProps17.xml><?xml version="1.0" encoding="utf-8"?>
<ds:datastoreItem xmlns:ds="http://schemas.openxmlformats.org/officeDocument/2006/customXml" ds:itemID="{1B340E60-95F4-4453-B84F-F766B8410868}">
  <ds:schemaRefs/>
</ds:datastoreItem>
</file>

<file path=customXml/itemProps18.xml><?xml version="1.0" encoding="utf-8"?>
<ds:datastoreItem xmlns:ds="http://schemas.openxmlformats.org/officeDocument/2006/customXml" ds:itemID="{32A20A54-CC41-405D-BA16-FF95DA43CF0D}">
  <ds:schemaRefs/>
</ds:datastoreItem>
</file>

<file path=customXml/itemProps19.xml><?xml version="1.0" encoding="utf-8"?>
<ds:datastoreItem xmlns:ds="http://schemas.openxmlformats.org/officeDocument/2006/customXml" ds:itemID="{B401304B-C036-4F39-9D75-DC7E758E3197}">
  <ds:schemaRefs/>
</ds:datastoreItem>
</file>

<file path=customXml/itemProps2.xml><?xml version="1.0" encoding="utf-8"?>
<ds:datastoreItem xmlns:ds="http://schemas.openxmlformats.org/officeDocument/2006/customXml" ds:itemID="{D9C9DAC9-EE84-4E7F-BBA0-AD09CAB4ADB3}">
  <ds:schemaRefs/>
</ds:datastoreItem>
</file>

<file path=customXml/itemProps3.xml><?xml version="1.0" encoding="utf-8"?>
<ds:datastoreItem xmlns:ds="http://schemas.openxmlformats.org/officeDocument/2006/customXml" ds:itemID="{E67A7481-AB8C-48FE-9EED-FCBA3B46193C}">
  <ds:schemaRefs/>
</ds:datastoreItem>
</file>

<file path=customXml/itemProps4.xml><?xml version="1.0" encoding="utf-8"?>
<ds:datastoreItem xmlns:ds="http://schemas.openxmlformats.org/officeDocument/2006/customXml" ds:itemID="{1D5353AC-30D6-4338-AB99-8AB1E4F15998}">
  <ds:schemaRefs/>
</ds:datastoreItem>
</file>

<file path=customXml/itemProps5.xml><?xml version="1.0" encoding="utf-8"?>
<ds:datastoreItem xmlns:ds="http://schemas.openxmlformats.org/officeDocument/2006/customXml" ds:itemID="{7D595D87-3C96-4E69-8B38-B1C85682E406}">
  <ds:schemaRefs/>
</ds:datastoreItem>
</file>

<file path=customXml/itemProps6.xml><?xml version="1.0" encoding="utf-8"?>
<ds:datastoreItem xmlns:ds="http://schemas.openxmlformats.org/officeDocument/2006/customXml" ds:itemID="{E2E176B1-D7F8-4CC7-BCCA-DDC9775C709E}">
  <ds:schemaRefs/>
</ds:datastoreItem>
</file>

<file path=customXml/itemProps7.xml><?xml version="1.0" encoding="utf-8"?>
<ds:datastoreItem xmlns:ds="http://schemas.openxmlformats.org/officeDocument/2006/customXml" ds:itemID="{7664C856-976A-49B5-A4B6-6978C8D05F61}">
  <ds:schemaRefs/>
</ds:datastoreItem>
</file>

<file path=customXml/itemProps8.xml><?xml version="1.0" encoding="utf-8"?>
<ds:datastoreItem xmlns:ds="http://schemas.openxmlformats.org/officeDocument/2006/customXml" ds:itemID="{86853767-A31D-4731-B65D-8074324AC655}">
  <ds:schemaRefs/>
</ds:datastoreItem>
</file>

<file path=customXml/itemProps9.xml><?xml version="1.0" encoding="utf-8"?>
<ds:datastoreItem xmlns:ds="http://schemas.openxmlformats.org/officeDocument/2006/customXml" ds:itemID="{B4A2D5EA-AD76-40B2-9EE6-8865B7A6632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Användarinstruktion</vt:lpstr>
      <vt:lpstr>Enkel jämförelse</vt:lpstr>
      <vt:lpstr>Jämförelse helår</vt:lpstr>
    </vt:vector>
  </TitlesOfParts>
  <Company>Karlskoga Energi &amp; Miljö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Jarl</dc:creator>
  <cp:lastModifiedBy>Peter Jarl</cp:lastModifiedBy>
  <dcterms:created xsi:type="dcterms:W3CDTF">2024-05-31T09:41:25Z</dcterms:created>
  <dcterms:modified xsi:type="dcterms:W3CDTF">2024-08-28T10:58:13Z</dcterms:modified>
</cp:coreProperties>
</file>